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bookViews>
    <workbookView xWindow="-108" yWindow="-108" windowWidth="23256" windowHeight="12576" tabRatio="501" firstSheet="1" activeTab="1"/>
  </bookViews>
  <sheets>
    <sheet name="Utregning" sheetId="2" state="hidden" r:id="rId3"/>
    <sheet name="Hovedside" sheetId="6" r:id="rId4"/>
    <sheet name="Nedbetaling av lån" sheetId="4" r:id="rId5"/>
    <sheet name="Frekvenstabell" sheetId="8" r:id="rId6"/>
    <sheet name="Pytagoras-kalkulator" sheetId="5" r:id="rId7"/>
    <sheet name="Prosentregning" sheetId="9" r:id="rId8"/>
    <sheet name="Omgjøring av enheter" sheetId="7" r:id="rId9"/>
    <sheet name="Inndata til histogram" sheetId="1" r:id="rId10"/>
    <sheet name="Histogram" sheetId="3" r:id="rId11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9" l="1"/>
</calcChain>
</file>

<file path=xl/sharedStrings.xml><?xml version="1.0" encoding="utf-8"?>
<sst xmlns="http://schemas.openxmlformats.org/spreadsheetml/2006/main" count="180" uniqueCount="143">
  <si>
    <t>📊 Histogram – Sentralmål i gruppert materiale</t>
  </si>
  <si>
    <t>Instruksjon: Skriv inn siste øvre grense i B4, deretter nedre grenser i A8:A27, og frekvenser i C8:C27</t>
  </si>
  <si>
    <t>Siste øvre grense →</t>
  </si>
  <si>
    <t>Resultater</t>
  </si>
  <si>
    <t>Totalt antall (n)</t>
  </si>
  <si>
    <t>Nedre grense</t>
  </si>
  <si>
    <t>Øvre grense (auto)</t>
  </si>
  <si>
    <t>Frekvens</t>
  </si>
  <si>
    <t>Midtpunkt</t>
  </si>
  <si>
    <t>x · f</t>
  </si>
  <si>
    <t>Kumulativ frekv.</t>
  </si>
  <si>
    <t>H-hjelp (median)</t>
  </si>
  <si>
    <t>Bredde</t>
  </si>
  <si>
    <t>Høyde (f/bredde)</t>
  </si>
  <si>
    <t>Mediannummer</t>
  </si>
  <si>
    <t>Median</t>
  </si>
  <si>
    <t>Gjennomsnitt</t>
  </si>
  <si>
    <t>Nedre</t>
  </si>
  <si>
    <t>Øvre</t>
  </si>
  <si>
    <t>Frekv.</t>
  </si>
  <si>
    <t>Høyde</t>
  </si>
  <si>
    <t>Intervall</t>
  </si>
  <si>
    <t>Lånets beløp (kr)</t>
  </si>
  <si>
    <t>År</t>
  </si>
  <si>
    <t>Restlån (kr)</t>
  </si>
  <si>
    <t>Renter (kr)</t>
  </si>
  <si>
    <t>Avdrag (kr)</t>
  </si>
  <si>
    <t>Sluttbalanse (kr)</t>
  </si>
  <si>
    <t>SUM</t>
  </si>
  <si>
    <t>Fyll inn blå celler: Lånets beløp, årlig rente (%) og låneperiode (år). Amortiseringsplanen beregnes automatisk.</t>
  </si>
  <si>
    <t>📐  Pytagoras-kalkulator</t>
  </si>
  <si>
    <t>Fyll inn to kjente sider — den ukjente beregnes automatisk. Legg inn 0 eller la feltet stå tomt for den siden du vil finne.</t>
  </si>
  <si>
    <t>TILFELLE 1  —  Finn hypotenusen  (c)</t>
  </si>
  <si>
    <t>Side</t>
  </si>
  <si>
    <t>Verdi</t>
  </si>
  <si>
    <t>Katet  a</t>
  </si>
  <si>
    <t>Katet  b</t>
  </si>
  <si>
    <t>Hypotenus  c  =</t>
  </si>
  <si>
    <t>Formel:  c = √(a² + b²)</t>
  </si>
  <si>
    <t>TILFELLE 2  —  Finn katet  a</t>
  </si>
  <si>
    <t>Hypotenus  c</t>
  </si>
  <si>
    <t>Katet  a  =</t>
  </si>
  <si>
    <t>Formel:  a = √(c² − b²)</t>
  </si>
  <si>
    <t>TILFELLE 3  —  Finn katet  b</t>
  </si>
  <si>
    <t>Katet  b  =</t>
  </si>
  <si>
    <t>Formel:  b = √(c² − a²)</t>
  </si>
  <si>
    <t>Forklaring</t>
  </si>
  <si>
    <t>Blå tall = input (endre her)</t>
  </si>
  <si>
    <t>Grønn = beregnet svar</t>
  </si>
  <si>
    <t>VOLUM (Kubikkenheter)</t>
  </si>
  <si>
    <t>cm³ → m³</t>
  </si>
  <si>
    <t>Deling på 1 million</t>
  </si>
  <si>
    <t>m³ → cm³</t>
  </si>
  <si>
    <t>Multiplikasjon med 1 million</t>
  </si>
  <si>
    <t>Liter → m³</t>
  </si>
  <si>
    <t>1 m³ = 1000 liter</t>
  </si>
  <si>
    <t>m³ → Liter</t>
  </si>
  <si>
    <t>mm³ → cm³</t>
  </si>
  <si>
    <t>Deling på 1000</t>
  </si>
  <si>
    <t>cm³ → Liter</t>
  </si>
  <si>
    <t>1 cm³ = 1 mL</t>
  </si>
  <si>
    <t>LENGDE</t>
  </si>
  <si>
    <t>mm → cm</t>
  </si>
  <si>
    <t>Deling på 10</t>
  </si>
  <si>
    <t>cm → m</t>
  </si>
  <si>
    <t>Deling på 100</t>
  </si>
  <si>
    <t>m → km</t>
  </si>
  <si>
    <t>mm → m</t>
  </si>
  <si>
    <t>km → m</t>
  </si>
  <si>
    <t>Multiplikasjon med 1000</t>
  </si>
  <si>
    <t>m → cm</t>
  </si>
  <si>
    <t>Multiplikasjon med 100</t>
  </si>
  <si>
    <t>AREAL (kvadratenheter)</t>
  </si>
  <si>
    <t>mm² → cm²</t>
  </si>
  <si>
    <t>cm² → m²</t>
  </si>
  <si>
    <t>Deling på 10000</t>
  </si>
  <si>
    <t>m² → km²</t>
  </si>
  <si>
    <t>m² → cm²</t>
  </si>
  <si>
    <t>Multiplikasjon med 10000</t>
  </si>
  <si>
    <t>km² → m²</t>
  </si>
  <si>
    <t>Dekar → m²</t>
  </si>
  <si>
    <t>1 dekar = 1000 m²</t>
  </si>
  <si>
    <t>HASTIGHET</t>
  </si>
  <si>
    <t>m/s → km/h</t>
  </si>
  <si>
    <t>Multiplikasjon med 3,6</t>
  </si>
  <si>
    <t>km/h → m/s</t>
  </si>
  <si>
    <t>Deling på 3,6</t>
  </si>
  <si>
    <t>TEMPERATUR</t>
  </si>
  <si>
    <t>°C → °F</t>
  </si>
  <si>
    <t>Multiplikasjon og addisjon</t>
  </si>
  <si>
    <t>°F → °C</t>
  </si>
  <si>
    <t>Subtraksjon og divisjon</t>
  </si>
  <si>
    <t>°C → K</t>
  </si>
  <si>
    <t>Kelvin = Celsius + 273,15</t>
  </si>
  <si>
    <t>FREKVENSTABELL – Gjennomsnitt og Standardavvik</t>
  </si>
  <si>
    <t>Fyll inn Observasjon og Frekvens (blå celler). Alle beregninger skjer automatisk.</t>
  </si>
  <si>
    <t>Observasjon (x)</t>
  </si>
  <si>
    <t>Frekvens (f)</t>
  </si>
  <si>
    <t>Sum f·x</t>
  </si>
  <si>
    <t>Sum (x−x̄)²·f</t>
  </si>
  <si>
    <t>Varians (s²)</t>
  </si>
  <si>
    <t>Standardavvik (s)</t>
  </si>
  <si>
    <t>Frekvenstabell</t>
  </si>
  <si>
    <t>Pytagoras-kalkulator</t>
  </si>
  <si>
    <t>Omgjøring av enheter</t>
  </si>
  <si>
    <t>Histogram</t>
  </si>
  <si>
    <t>1P</t>
  </si>
  <si>
    <t>1P og 2P</t>
  </si>
  <si>
    <t>2P</t>
  </si>
  <si>
    <t>Gjennomsnitt (x̄)</t>
  </si>
  <si>
    <t>(x − x̄)² · f (brukes for standardavvik)</t>
  </si>
  <si>
    <t>frekvens · observasjon</t>
  </si>
  <si>
    <t>📈 FINN NY VERDI</t>
  </si>
  <si>
    <t>Felt</t>
  </si>
  <si>
    <t>Tall</t>
  </si>
  <si>
    <t>Opprinnelig verdi</t>
  </si>
  <si>
    <t>Prosentvis endring (%)</t>
  </si>
  <si>
    <t>RESULTAT</t>
  </si>
  <si>
    <t>✅ Ny verdi</t>
  </si>
  <si>
    <t>📊 Faktisk endring</t>
  </si>
  <si>
    <t>🔍 FINN OPPRINNELIG VERDI</t>
  </si>
  <si>
    <t>Ny verdi (etter endring)</t>
  </si>
  <si>
    <t>✅ Opprinnelig verdi</t>
  </si>
  <si>
    <t>📉 FINN PROSENTVIS ENDRING</t>
  </si>
  <si>
    <t>Ny verdi</t>
  </si>
  <si>
    <t>✅ Prosentvis endring</t>
  </si>
  <si>
    <t>🔁 Formatert</t>
  </si>
  <si>
    <t>Prosentregning</t>
  </si>
  <si>
    <t>ENHETOMGJØRING</t>
  </si>
  <si>
    <t>Gebyr</t>
  </si>
  <si>
    <t>Gebyr (kr)</t>
  </si>
  <si>
    <t>Månedlig rente (%)</t>
  </si>
  <si>
    <t>Låneperiode (måned)</t>
  </si>
  <si>
    <t>Terminbeløp</t>
  </si>
  <si>
    <t>Lånnedbetaling</t>
  </si>
  <si>
    <t>🏦</t>
  </si>
  <si>
    <t>📊</t>
  </si>
  <si>
    <t>📐</t>
  </si>
  <si>
    <t>Nedbetaling av lån</t>
  </si>
  <si>
    <t>💯</t>
  </si>
  <si>
    <t>📏</t>
  </si>
  <si>
    <t>📈</t>
  </si>
  <si>
    <t>Snorres Matteskjema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</si>
</sst>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#"/>
    <numFmt numFmtId="165" formatCode="0.0000"/>
  </numFmts>
  <fonts count="45">
    <font>
      <sz val="11"/>
      <color theme="1"/>
      <name val="Calibri"/>
      <family val="2"/>
      <charset val="1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rgb="FFFFFFFF"/>
      <name val="Arial"/>
      <family val="2"/>
    </font>
    <font>
      <i/>
      <sz val="9"/>
      <color rgb="FF7F8C8D"/>
      <name val="Arial"/>
      <family val="2"/>
    </font>
    <font>
      <b/>
      <sz val="10"/>
      <color rgb="FFFFFFFF"/>
      <name val="Arial"/>
      <family val="2"/>
    </font>
    <font>
      <b/>
      <sz val="10"/>
      <color rgb="FF154360"/>
      <name val="Arial"/>
      <family val="2"/>
    </font>
    <font>
      <sz val="9"/>
      <color rgb="FF7F8C8D"/>
      <name val="Arial"/>
      <family val="2"/>
    </font>
    <font>
      <b/>
      <sz val="11"/>
      <color rgb="FFFFFFFF"/>
      <name val="Arial"/>
      <family val="2"/>
    </font>
    <font>
      <b/>
      <sz val="10"/>
      <name val="Arial"/>
      <family val="2"/>
    </font>
    <font>
      <b/>
      <sz val="10"/>
      <color rgb="FF145A32"/>
      <name val="Arial"/>
      <family val="2"/>
    </font>
    <font>
      <b/>
      <sz val="9"/>
      <color rgb="FFFFFFFF"/>
      <name val="Arial"/>
      <family val="2"/>
    </font>
    <font>
      <i/>
      <sz val="9"/>
      <color rgb="FF555555"/>
      <name val="Arial"/>
      <family val="2"/>
    </font>
    <font>
      <b/>
      <sz val="13"/>
      <color rgb="FFFFFFFF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0"/>
      <color rgb="FF595959"/>
      <name val="Arial"/>
      <family val="2"/>
    </font>
    <font>
      <u val="single"/>
      <sz val="11"/>
      <color theme="10"/>
      <name val="Calibri"/>
      <family val="2"/>
      <charset val="1"/>
    </font>
    <font>
      <b/>
      <sz val="18"/>
      <color rgb="FFFFFFFF"/>
      <name val="Arial"/>
      <family val="2"/>
    </font>
    <font>
      <i/>
      <sz val="10"/>
      <color rgb="FF1F4E79"/>
      <name val="Arial"/>
      <family val="2"/>
    </font>
    <font>
      <b/>
      <sz val="12"/>
      <color rgb="FF0000FF"/>
      <name val="Arial"/>
      <family val="2"/>
    </font>
    <font>
      <b/>
      <sz val="13"/>
      <color rgb="FF1F4E79"/>
      <name val="Arial"/>
      <family val="2"/>
    </font>
    <font>
      <b/>
      <sz val="10"/>
      <color rgb="FF0000FF"/>
      <name val="Arial"/>
      <family val="2"/>
    </font>
    <font>
      <b/>
      <sz val="10"/>
      <color rgb="FF375623"/>
      <name val="Arial"/>
      <family val="2"/>
    </font>
    <font>
      <b/>
      <sz val="14"/>
      <color rgb="FFFFFFFF"/>
      <name val="Oslo"/>
      <family val="2"/>
    </font>
    <font>
      <sz val="11"/>
      <color theme="1"/>
      <name val="Oslo"/>
      <family val="2"/>
    </font>
    <font>
      <b/>
      <sz val="12"/>
      <color rgb="FFFFFFFF"/>
      <name val="Oslo"/>
      <family val="2"/>
    </font>
    <font>
      <b/>
      <sz val="11"/>
      <name val="Oslo"/>
      <family val="2"/>
    </font>
    <font>
      <sz val="11"/>
      <color rgb="FF000000"/>
      <name val="Oslo"/>
      <family val="2"/>
    </font>
    <font>
      <i/>
      <sz val="9"/>
      <name val="Oslo"/>
      <family val="2"/>
    </font>
    <font>
      <sz val="11"/>
      <color theme="1"/>
      <name val="Aptos Narrow"/>
      <family val="2"/>
      <charset val="1"/>
    </font>
    <font>
      <sz val="11"/>
      <name val="Cambria"/>
      <family val="1"/>
    </font>
    <font>
      <i/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rgb="FFFFFFFF"/>
      <name val="Calibri"/>
      <family val="2"/>
    </font>
    <font>
      <sz val="28"/>
      <name val="Segoe UI Emoji"/>
      <family val="2"/>
    </font>
    <font>
      <i/>
      <sz val="10"/>
      <color rgb="FFFFFFFF"/>
      <name val="Calibri"/>
      <family val="2"/>
    </font>
    <font>
      <b/>
      <u val="single"/>
      <sz val="11"/>
      <color theme="0"/>
      <name val="Arial"/>
      <family val="2"/>
    </font>
    <font>
      <b/>
      <u val="single"/>
      <sz val="12"/>
      <color theme="0"/>
      <name val="Arial"/>
      <family val="2"/>
    </font>
    <font>
      <b/>
      <u val="single"/>
      <sz val="11"/>
      <color theme="0"/>
      <name val="Calibri"/>
      <family val="2"/>
      <charset val="1"/>
    </font>
    <font>
      <sz val="10"/>
      <color rgb="FF000000"/>
      <name val="Arial"/>
      <family val="2"/>
    </font>
    <font>
      <sz val="10"/>
      <color rgb="FF00000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2C3E50"/>
        <bgColor indexed="64"/>
      </patternFill>
    </fill>
    <fill>
      <patternFill patternType="solid">
        <fgColor rgb="FFEBF5FB"/>
        <bgColor indexed="64"/>
      </patternFill>
    </fill>
    <fill>
      <patternFill patternType="solid">
        <fgColor rgb="FFD5F5E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2E3047"/>
        <bgColor indexed="64"/>
      </patternFill>
    </fill>
    <fill>
      <patternFill patternType="solid">
        <fgColor rgb="FF1FBB96"/>
        <bgColor indexed="64"/>
      </patternFill>
    </fill>
    <fill>
      <patternFill patternType="solid">
        <fgColor rgb="FF2E3047"/>
        <bgColor indexed="64"/>
      </patternFill>
    </fill>
    <fill>
      <patternFill patternType="solid">
        <fgColor rgb="FF2E30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2EC4A1"/>
        <bgColor indexed="64"/>
      </patternFill>
    </fill>
    <fill>
      <patternFill patternType="solid">
        <fgColor rgb="FF1FBB9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73E1D"/>
        <bgColor indexed="64"/>
      </patternFill>
    </fill>
    <fill>
      <patternFill patternType="solid">
        <fgColor rgb="FF3B1F2B"/>
        <bgColor indexed="64"/>
      </patternFill>
    </fill>
    <fill>
      <patternFill patternType="solid">
        <fgColor rgb="FF44BBA4"/>
        <bgColor indexed="64"/>
      </patternFill>
    </fill>
    <fill>
      <patternFill patternType="solid">
        <fgColor rgb="FF2E86AB"/>
        <bgColor indexed="64"/>
      </patternFill>
    </fill>
    <fill>
      <patternFill patternType="solid">
        <fgColor rgb="FFA23B72"/>
        <bgColor indexed="64"/>
      </patternFill>
    </fill>
    <fill>
      <patternFill patternType="solid">
        <fgColor rgb="FFF18F01"/>
        <bgColor indexed="64"/>
      </patternFill>
    </fill>
    <fill>
      <patternFill patternType="solid">
        <fgColor rgb="FF1A1A2E"/>
        <bgColor indexed="64"/>
      </patternFill>
    </fill>
    <fill>
      <patternFill patternType="solid">
        <fgColor rgb="FF1FBB96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BB9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2E3047"/>
        <bgColor indexed="64"/>
      </patternFill>
    </fill>
    <fill>
      <patternFill patternType="solid">
        <fgColor rgb="FF1FBB96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1A5276"/>
        <bgColor indexed="64"/>
      </patternFill>
    </fill>
  </fills>
  <borders count="5">
    <border>
      <left/>
      <right/>
      <top/>
      <bottom/>
      <diagonal/>
    </border>
    <border>
      <left style="thin">
        <color rgb="FF2980B9"/>
      </left>
      <right style="thin">
        <color rgb="FF2980B9"/>
      </right>
      <top style="thin">
        <color rgb="FF2980B9"/>
      </top>
      <bottom style="thin">
        <color rgb="FF2980B9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/>
      <top style="thin">
        <color rgb="FFAAAAAA"/>
      </top>
      <bottom style="thin">
        <color rgb="FFAAAAAA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2" fillId="0" borderId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2" fillId="0" borderId="0">
      <alignment/>
      <protection/>
    </xf>
  </cellStyleXfs>
  <cellXfs count="11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7" fillId="0" borderId="0" xfId="0" applyFont="1"/>
    <xf numFmtId="0" fontId="9" fillId="3" borderId="1" xfId="0" applyFont="1" applyFill="1" applyBorder="1" applyAlignment="1">
      <alignment horizontal="left" vertical="center"/>
    </xf>
    <xf numFmtId="164" fontId="10" fillId="4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8" fillId="2" borderId="0" xfId="0" applyFont="1" applyFill="1"/>
    <xf numFmtId="0" fontId="14" fillId="0" borderId="0" xfId="0" applyFont="1" applyAlignment="1">
      <alignment horizontal="left" vertical="center"/>
    </xf>
    <xf numFmtId="4" fontId="15" fillId="5" borderId="2" xfId="0" applyNumberFormat="1" applyFont="1" applyFill="1" applyBorder="1" applyAlignment="1">
      <alignment horizontal="right" vertical="center"/>
    </xf>
    <xf numFmtId="2" fontId="15" fillId="5" borderId="2" xfId="15" applyNumberFormat="1" applyFont="1" applyFill="1" applyBorder="1" applyAlignment="1">
      <alignment horizontal="right" vertical="center"/>
    </xf>
    <xf numFmtId="1" fontId="15" fillId="5" borderId="2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4" fontId="17" fillId="7" borderId="2" xfId="0" applyNumberFormat="1" applyFont="1" applyFill="1" applyBorder="1" applyAlignment="1">
      <alignment horizontal="right" vertical="center"/>
    </xf>
    <xf numFmtId="0" fontId="5" fillId="8" borderId="3" xfId="0" applyFont="1" applyFill="1" applyBorder="1" applyAlignment="1">
      <alignment horizontal="center" vertical="center" wrapText="1"/>
    </xf>
    <xf numFmtId="0" fontId="0" fillId="9" borderId="0" xfId="0" applyFill="1"/>
    <xf numFmtId="0" fontId="17" fillId="9" borderId="3" xfId="0" applyFont="1" applyFill="1" applyBorder="1" applyAlignment="1">
      <alignment horizontal="left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7" fillId="0" borderId="0" xfId="0" applyFont="1"/>
    <xf numFmtId="0" fontId="29" fillId="0" borderId="0" xfId="0" applyFont="1"/>
    <xf numFmtId="0" fontId="30" fillId="11" borderId="2" xfId="0" applyFont="1" applyFill="1" applyBorder="1"/>
    <xf numFmtId="165" fontId="27" fillId="12" borderId="2" xfId="0" applyNumberFormat="1" applyFont="1" applyFill="1" applyBorder="1"/>
    <xf numFmtId="0" fontId="31" fillId="0" borderId="0" xfId="0" applyFont="1"/>
    <xf numFmtId="0" fontId="33" fillId="0" borderId="0" xfId="0" applyFont="1"/>
    <xf numFmtId="2" fontId="15" fillId="13" borderId="2" xfId="0" applyNumberFormat="1" applyFont="1" applyFill="1" applyBorder="1" applyAlignment="1">
      <alignment horizontal="center" vertical="center"/>
    </xf>
    <xf numFmtId="1" fontId="15" fillId="13" borderId="2" xfId="0" applyNumberFormat="1" applyFont="1" applyFill="1" applyBorder="1" applyAlignment="1">
      <alignment horizontal="center" vertical="center"/>
    </xf>
    <xf numFmtId="2" fontId="17" fillId="13" borderId="2" xfId="0" applyNumberFormat="1" applyFont="1" applyFill="1" applyBorder="1" applyAlignment="1">
      <alignment horizontal="center" vertical="center"/>
    </xf>
    <xf numFmtId="165" fontId="17" fillId="13" borderId="2" xfId="0" applyNumberFormat="1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left" vertical="center"/>
    </xf>
    <xf numFmtId="1" fontId="17" fillId="14" borderId="2" xfId="0" applyNumberFormat="1" applyFont="1" applyFill="1" applyBorder="1" applyAlignment="1">
      <alignment horizontal="center" vertical="center"/>
    </xf>
    <xf numFmtId="2" fontId="15" fillId="15" borderId="2" xfId="0" applyNumberFormat="1" applyFont="1" applyFill="1" applyBorder="1" applyAlignment="1">
      <alignment horizontal="center" vertical="center"/>
    </xf>
    <xf numFmtId="1" fontId="15" fillId="15" borderId="2" xfId="0" applyNumberFormat="1" applyFont="1" applyFill="1" applyBorder="1" applyAlignment="1">
      <alignment horizontal="center" vertical="center"/>
    </xf>
    <xf numFmtId="2" fontId="17" fillId="15" borderId="2" xfId="0" applyNumberFormat="1" applyFont="1" applyFill="1" applyBorder="1" applyAlignment="1">
      <alignment horizontal="center" vertical="center"/>
    </xf>
    <xf numFmtId="165" fontId="17" fillId="15" borderId="2" xfId="0" applyNumberFormat="1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left" vertical="center"/>
    </xf>
    <xf numFmtId="2" fontId="17" fillId="14" borderId="2" xfId="0" applyNumberFormat="1" applyFont="1" applyFill="1" applyBorder="1" applyAlignment="1">
      <alignment horizontal="center" vertical="center"/>
    </xf>
    <xf numFmtId="165" fontId="17" fillId="14" borderId="2" xfId="0" applyNumberFormat="1" applyFont="1" applyFill="1" applyBorder="1" applyAlignment="1">
      <alignment horizontal="center" vertical="center"/>
    </xf>
    <xf numFmtId="1" fontId="8" fillId="6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165" fontId="8" fillId="6" borderId="2" xfId="0" applyNumberFormat="1" applyFont="1" applyFill="1" applyBorder="1" applyAlignment="1">
      <alignment horizontal="center" vertical="center"/>
    </xf>
    <xf numFmtId="0" fontId="8" fillId="16" borderId="2" xfId="0" applyFont="1" applyFill="1" applyBorder="1" applyAlignment="1">
      <alignment horizontal="center" vertical="center"/>
    </xf>
    <xf numFmtId="0" fontId="16" fillId="17" borderId="2" xfId="0" applyFont="1" applyFill="1" applyBorder="1" applyAlignment="1">
      <alignment horizontal="center" vertical="center"/>
    </xf>
    <xf numFmtId="4" fontId="16" fillId="17" borderId="2" xfId="0" applyNumberFormat="1" applyFont="1" applyFill="1" applyBorder="1" applyAlignment="1">
      <alignment horizontal="right" vertical="center"/>
    </xf>
    <xf numFmtId="0" fontId="35" fillId="18" borderId="2" xfId="0" applyFont="1" applyFill="1" applyBorder="1" applyAlignment="1">
      <alignment horizontal="left" vertical="center"/>
    </xf>
    <xf numFmtId="0" fontId="35" fillId="19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/>
    </xf>
    <xf numFmtId="0" fontId="15" fillId="5" borderId="2" xfId="0" applyFont="1" applyFill="1" applyBorder="1" applyAlignment="1">
      <alignment horizontal="center" vertical="center"/>
    </xf>
    <xf numFmtId="4" fontId="16" fillId="20" borderId="2" xfId="0" applyNumberFormat="1" applyFont="1" applyFill="1" applyBorder="1" applyAlignment="1">
      <alignment horizontal="center" vertical="center"/>
    </xf>
    <xf numFmtId="0" fontId="8" fillId="19" borderId="2" xfId="0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right" vertical="center"/>
    </xf>
    <xf numFmtId="1" fontId="17" fillId="0" borderId="2" xfId="0" applyNumberFormat="1" applyFont="1" applyBorder="1" applyAlignment="1">
      <alignment horizontal="center" vertical="center"/>
    </xf>
    <xf numFmtId="0" fontId="36" fillId="0" borderId="0" xfId="0" applyFont="1"/>
    <xf numFmtId="0" fontId="8" fillId="21" borderId="2" xfId="0" applyFont="1" applyFill="1" applyBorder="1" applyAlignment="1">
      <alignment vertical="center" wrapText="1"/>
    </xf>
    <xf numFmtId="0" fontId="13" fillId="22" borderId="2" xfId="0" applyFont="1" applyFill="1" applyBorder="1" applyAlignment="1">
      <alignment vertical="center" wrapText="1"/>
    </xf>
    <xf numFmtId="0" fontId="34" fillId="23" borderId="2" xfId="0" applyFont="1" applyFill="1" applyBorder="1" applyAlignment="1">
      <alignment vertical="center"/>
    </xf>
    <xf numFmtId="9" fontId="2" fillId="24" borderId="2" xfId="15" applyFill="1" applyBorder="1" applyAlignment="1">
      <alignment horizontal="center" vertical="center"/>
    </xf>
    <xf numFmtId="4" fontId="16" fillId="25" borderId="2" xfId="0" applyNumberFormat="1" applyFont="1" applyFill="1" applyBorder="1" applyAlignment="1">
      <alignment horizontal="center" vertical="center"/>
    </xf>
    <xf numFmtId="0" fontId="16" fillId="25" borderId="2" xfId="0" applyFont="1" applyFill="1" applyBorder="1" applyAlignment="1">
      <alignment horizontal="center" vertical="center"/>
    </xf>
    <xf numFmtId="0" fontId="41" fillId="26" borderId="0" xfId="20" applyFont="1" applyFill="1" applyAlignment="1">
      <alignment horizontal="center" vertical="center" wrapText="1"/>
    </xf>
    <xf numFmtId="0" fontId="41" fillId="26" borderId="0" xfId="20" applyFont="1" applyFill="1"/>
    <xf numFmtId="0" fontId="41" fillId="27" borderId="0" xfId="20" applyFont="1" applyFill="1" applyAlignment="1">
      <alignment horizontal="center" vertical="center" wrapText="1"/>
    </xf>
    <xf numFmtId="0" fontId="41" fillId="27" borderId="0" xfId="20" applyFont="1" applyFill="1"/>
    <xf numFmtId="0" fontId="41" fillId="28" borderId="0" xfId="20" applyFont="1" applyFill="1" applyAlignment="1">
      <alignment horizontal="center" vertical="center" wrapText="1"/>
    </xf>
    <xf numFmtId="0" fontId="41" fillId="28" borderId="0" xfId="20" applyFont="1" applyFill="1"/>
    <xf numFmtId="0" fontId="39" fillId="26" borderId="0" xfId="0" applyFont="1" applyFill="1" applyAlignment="1">
      <alignment horizontal="center" vertical="center"/>
    </xf>
    <xf numFmtId="0" fontId="0" fillId="26" borderId="0" xfId="0" applyFill="1"/>
    <xf numFmtId="0" fontId="39" fillId="27" borderId="0" xfId="0" applyFont="1" applyFill="1" applyAlignment="1">
      <alignment horizontal="center" vertical="center"/>
    </xf>
    <xf numFmtId="0" fontId="0" fillId="27" borderId="0" xfId="0" applyFill="1"/>
    <xf numFmtId="0" fontId="39" fillId="28" borderId="0" xfId="0" applyFont="1" applyFill="1" applyAlignment="1">
      <alignment horizontal="center" vertical="center"/>
    </xf>
    <xf numFmtId="0" fontId="0" fillId="28" borderId="0" xfId="0" applyFill="1"/>
    <xf numFmtId="0" fontId="39" fillId="29" borderId="0" xfId="0" applyFont="1" applyFill="1" applyAlignment="1">
      <alignment horizontal="center" vertical="center"/>
    </xf>
    <xf numFmtId="0" fontId="0" fillId="29" borderId="0" xfId="0" applyFill="1"/>
    <xf numFmtId="0" fontId="39" fillId="30" borderId="0" xfId="0" applyFont="1" applyFill="1" applyAlignment="1">
      <alignment horizontal="center" vertical="center"/>
    </xf>
    <xf numFmtId="0" fontId="0" fillId="30" borderId="0" xfId="0" applyFill="1"/>
    <xf numFmtId="0" fontId="39" fillId="31" borderId="0" xfId="0" applyFont="1" applyFill="1" applyAlignment="1">
      <alignment horizontal="center" vertical="center"/>
    </xf>
    <xf numFmtId="0" fontId="0" fillId="31" borderId="0" xfId="0" applyFill="1"/>
    <xf numFmtId="0" fontId="38" fillId="26" borderId="0" xfId="0" applyFont="1" applyFill="1" applyAlignment="1">
      <alignment horizontal="center" vertical="center"/>
    </xf>
    <xf numFmtId="0" fontId="38" fillId="27" borderId="0" xfId="0" applyFont="1" applyFill="1" applyAlignment="1">
      <alignment horizontal="center" vertical="center"/>
    </xf>
    <xf numFmtId="0" fontId="38" fillId="28" borderId="0" xfId="0" applyFont="1" applyFill="1" applyAlignment="1">
      <alignment horizontal="center" vertical="center"/>
    </xf>
    <xf numFmtId="0" fontId="37" fillId="32" borderId="0" xfId="0" applyFont="1" applyFill="1" applyAlignment="1">
      <alignment horizontal="center" vertical="center"/>
    </xf>
    <xf numFmtId="0" fontId="38" fillId="29" borderId="0" xfId="0" applyFont="1" applyFill="1" applyAlignment="1">
      <alignment horizontal="center" vertical="center"/>
    </xf>
    <xf numFmtId="0" fontId="38" fillId="30" borderId="0" xfId="0" applyFont="1" applyFill="1" applyAlignment="1">
      <alignment horizontal="center" vertical="center"/>
    </xf>
    <xf numFmtId="0" fontId="38" fillId="31" borderId="0" xfId="0" applyFont="1" applyFill="1" applyAlignment="1">
      <alignment horizontal="center" vertical="center"/>
    </xf>
    <xf numFmtId="0" fontId="40" fillId="29" borderId="0" xfId="20" applyFont="1" applyFill="1" applyAlignment="1">
      <alignment horizontal="center" vertical="center" wrapText="1"/>
    </xf>
    <xf numFmtId="0" fontId="40" fillId="29" borderId="0" xfId="20" applyFont="1" applyFill="1"/>
    <xf numFmtId="0" fontId="40" fillId="30" borderId="0" xfId="20" applyFont="1" applyFill="1" applyAlignment="1">
      <alignment horizontal="center" vertical="center" wrapText="1"/>
    </xf>
    <xf numFmtId="0" fontId="40" fillId="30" borderId="0" xfId="20" applyFont="1" applyFill="1"/>
    <xf numFmtId="0" fontId="42" fillId="31" borderId="0" xfId="20" applyFont="1" applyFill="1" applyAlignment="1">
      <alignment horizontal="center" vertical="center" wrapText="1"/>
    </xf>
    <xf numFmtId="0" fontId="42" fillId="31" borderId="0" xfId="20" applyFont="1" applyFill="1"/>
    <xf numFmtId="0" fontId="13" fillId="33" borderId="2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left" vertical="center" wrapText="1"/>
    </xf>
    <xf numFmtId="0" fontId="24" fillId="10" borderId="4" xfId="0" applyFont="1" applyFill="1" applyBorder="1" applyAlignment="1">
      <alignment horizontal="center" vertical="center" wrapText="1"/>
    </xf>
    <xf numFmtId="0" fontId="25" fillId="34" borderId="4" xfId="0" applyFont="1" applyFill="1" applyBorder="1" applyAlignment="1">
      <alignment horizontal="center" vertical="center" wrapText="1"/>
    </xf>
    <xf numFmtId="0" fontId="8" fillId="35" borderId="0" xfId="0" applyFont="1" applyFill="1" applyAlignment="1">
      <alignment horizontal="left" vertical="center" wrapText="1"/>
    </xf>
    <xf numFmtId="0" fontId="16" fillId="34" borderId="4" xfId="0" applyFont="1" applyFill="1" applyBorder="1" applyAlignment="1">
      <alignment horizontal="left" vertical="center" wrapText="1"/>
    </xf>
    <xf numFmtId="165" fontId="23" fillId="34" borderId="4" xfId="0" applyNumberFormat="1" applyFont="1" applyFill="1" applyBorder="1" applyAlignment="1">
      <alignment horizontal="center" vertical="center" wrapText="1"/>
    </xf>
    <xf numFmtId="0" fontId="20" fillId="36" borderId="0" xfId="0" applyFont="1" applyFill="1" applyAlignment="1">
      <alignment horizontal="center" vertical="center" wrapText="1"/>
    </xf>
    <xf numFmtId="0" fontId="21" fillId="37" borderId="0" xfId="0" applyFont="1" applyFill="1" applyAlignment="1">
      <alignment horizontal="center" vertical="center" wrapText="1"/>
    </xf>
    <xf numFmtId="0" fontId="28" fillId="38" borderId="0" xfId="0" applyFont="1" applyFill="1" applyAlignment="1">
      <alignment horizontal="left"/>
    </xf>
    <xf numFmtId="0" fontId="26" fillId="39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40" borderId="0" xfId="0" applyFont="1" applyFill="1" applyAlignment="1">
      <alignment horizontal="center"/>
    </xf>
    <xf numFmtId="0" fontId="8" fillId="41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link" xfId="20" builtinId="8"/>
    <cellStyle name="Normal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45A32"/>
      <rgbColor rgb="00000080"/>
      <rgbColor rgb="00808000"/>
      <rgbColor rgb="00800080"/>
      <rgbColor rgb="002980B9"/>
      <rgbColor rgb="00C0C0C0"/>
      <rgbColor rgb="00878787"/>
      <rgbColor rgb="009999FF"/>
      <rgbColor rgb="00993366"/>
      <rgbColor rgb="00F8F9FA"/>
      <rgbColor rgb="00EBF5FB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5F5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555555"/>
      <rgbColor rgb="007F8C8D"/>
      <rgbColor rgb="00154360"/>
      <rgbColor rgb="00339966"/>
      <rgbColor rgb="00003300"/>
      <rgbColor rgb="00333300"/>
      <rgbColor rgb="00993300"/>
      <rgbColor rgb="00993366"/>
      <rgbColor rgb="001A5276"/>
      <rgbColor rgb="00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worksheet" Target="worksheets/sheet5.xml" /><Relationship Id="rId11" Type="http://schemas.openxmlformats.org/officeDocument/2006/relationships/worksheet" Target="worksheets/sheet9.xml" /><Relationship Id="rId8" Type="http://schemas.openxmlformats.org/officeDocument/2006/relationships/worksheet" Target="worksheets/sheet6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12" Type="http://schemas.openxmlformats.org/officeDocument/2006/relationships/sharedStrings" Target="sharedStrings.xml" /><Relationship Id="rId6" Type="http://schemas.openxmlformats.org/officeDocument/2006/relationships/worksheet" Target="worksheets/sheet4.xml" /><Relationship Id="rId13" Type="http://schemas.openxmlformats.org/officeDocument/2006/relationships/calcChain" Target="calcChain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9" Type="http://schemas.openxmlformats.org/officeDocument/2006/relationships/worksheet" Target="worksheets/sheet7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wrap="square"/>
          <a:lstStyle/>
          <a:p>
            <a:pPr>
              <a:defRPr lang="en-CA" sz="1800" b="1" u="none" baseline="0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en-CA"/>
              <a:t>Histogram – frekvenstetthet</a:t>
            </a:r>
          </a:p>
        </c:rich>
      </c:tx>
      <c:layout/>
      <c:overlay val="0"/>
      <c:spPr>
        <a:noFill/>
        <a:ln w="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Histogram!$B$1</c:f>
              <c:strCache>
                <c:ptCount val="1"/>
                <c:pt idx="0">
                  <c:v>Høyde (f/bredde)</c:v>
                </c:pt>
              </c:strCache>
            </c:strRef>
          </c:tx>
          <c:spPr>
            <a:solidFill>
              <a:srgbClr val="2980B9"/>
            </a:solidFill>
            <a:ln w="9360" cap="flat" cmpd="sng">
              <a:solidFill>
                <a:srgbClr val="FFFFFF"/>
              </a:solidFill>
              <a:round/>
            </a:ln>
            <a:effectLst/>
          </c:spPr>
          <c:invertIfNegative val="0"/>
          <c:dLbls>
            <c:numFmt formatCode="General" sourceLinked="1"/>
            <c:spPr>
              <a:noFill/>
              <a:ln w="9525">
                <a:noFill/>
              </a:ln>
              <a:effectLst/>
            </c:spPr>
            <c:txPr>
              <a:bodyPr vert="horz" rot="0" wrap="square"/>
              <a:lstStyle/>
              <a:p>
                <a:pPr algn="ctr">
                  <a:defRPr lang="en-US" sz="1000" b="0" u="none" baseline="0" spc="-1">
                    <a:solidFill>
                      <a:srgbClr val="000000"/>
                    </a:solidFill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1"/>
            <c:separator>; </c:separator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Histogram!$A$2:$A$21</c:f>
              <c:strCache/>
            </c:strRef>
          </c:cat>
          <c:val>
            <c:numRef>
              <c:f>Histogram!$B$2:$B$21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94-498D-A1C0-B86E49D31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overlap val="100"/>
        <c:gapWidth val="0"/>
        <c:axId val="9656974"/>
        <c:axId val="60043857"/>
      </c:barChart>
      <c:catAx>
        <c:axId val="9656974"/>
        <c:scaling>
          <c:orientation val="minMax"/>
        </c:scaling>
        <c:delete val="0"/>
        <c:axPos val="b"/>
        <c:title>
          <c:tx>
            <c:rich>
              <a:bodyPr vert="horz" rot="0" wrap="square"/>
              <a:lstStyle/>
              <a:p>
                <a:pPr>
                  <a:defRPr lang="en-CA" sz="1000" b="1" u="none" baseline="0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en-CA"/>
                  <a:t>Intervall</a:t>
                </a:r>
              </a:p>
            </c:rich>
          </c:tx>
          <c:layout/>
          <c:overlay val="0"/>
          <c:spPr>
            <a:noFill/>
            <a:ln w="0"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ln w="9360" cap="flat" cmpd="sng">
            <a:solidFill>
              <a:srgbClr val="878787"/>
            </a:solidFill>
            <a:round/>
          </a:ln>
          <a:effectLst/>
        </c:spPr>
        <c:txPr>
          <a:bodyPr wrap="square"/>
          <a:lstStyle/>
          <a:p>
            <a:pPr>
              <a:defRPr lang="en-US" sz="1000" b="0" u="none" baseline="0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0043857"/>
        <c:crosses val="autoZero"/>
        <c:auto val="1"/>
        <c:lblOffset val="100"/>
        <c:noMultiLvlLbl val="0"/>
      </c:catAx>
      <c:valAx>
        <c:axId val="60043857"/>
        <c:scaling>
          <c:orientation val="minMax"/>
        </c:scaling>
        <c:delete val="0"/>
        <c:axPos val="l"/>
        <c:title>
          <c:tx>
            <c:rich>
              <a:bodyPr vert="horz" rot="-5400000" wrap="square"/>
              <a:lstStyle/>
              <a:p>
                <a:pPr>
                  <a:defRPr lang="en-CA" sz="1000" b="1" u="none" baseline="0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r>
                  <a:rPr lang="en-CA"/>
                  <a:t>Høyde (frekvens / klassebredde)</a:t>
                </a:r>
              </a:p>
            </c:rich>
          </c:tx>
          <c:layout/>
          <c:overlay val="0"/>
          <c:spPr>
            <a:noFill/>
            <a:ln w="0">
              <a:noFill/>
            </a:ln>
            <a:effectLst/>
          </c:spPr>
        </c:title>
        <c:majorGridlines>
          <c:spPr>
            <a:ln w="9360" cap="flat" cmpd="sng">
              <a:solidFill>
                <a:srgbClr val="878787"/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ln w="9360" cap="flat" cmpd="sng">
            <a:solidFill>
              <a:srgbClr val="878787"/>
            </a:solidFill>
            <a:round/>
          </a:ln>
          <a:effectLst/>
        </c:spPr>
        <c:txPr>
          <a:bodyPr wrap="square"/>
          <a:lstStyle/>
          <a:p>
            <a:pPr>
              <a:defRPr lang="en-US" sz="1000" b="0" u="none" baseline="0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656974"/>
        <c:crosses val="autoZero"/>
        <c:crossBetween val="between"/>
      </c:valAx>
      <c:spPr>
        <a:noFill/>
        <a:ln w="0">
          <a:noFill/>
        </a:ln>
        <a:effectLst/>
      </c:spPr>
    </c:plotArea>
    <c:legend>
      <c:legendPos val="r"/>
      <c:layout/>
      <c:overlay val="0"/>
      <c:spPr>
        <a:noFill/>
        <a:ln w="0">
          <a:noFill/>
        </a:ln>
        <a:effectLst/>
      </c:spPr>
      <c:txPr>
        <a:bodyPr wrap="square"/>
        <a:lstStyle/>
        <a:p>
          <a:pPr>
            <a:defRPr lang="en-US" sz="1000" b="0" u="none" baseline="0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 cap="flat" cmpd="sng">
      <a:solidFill>
        <a:srgbClr val="D9D9D9"/>
      </a:solidFill>
      <a:round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</xdr:col>
      <xdr:colOff>0</xdr:colOff>
      <xdr:row>1</xdr:row>
      <xdr:rowOff>0</xdr:rowOff>
    </xdr:from>
    <xdr:to>
      <xdr:col>16</xdr:col>
      <xdr:colOff>0</xdr:colOff>
      <xdr:row>27</xdr:row>
      <xdr:rowOff>86040</xdr:rowOff>
    </xdr:to>
    <xdr:graphicFrame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2447925" y="190500"/>
        <a:ext cx="7553325" cy="498157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21"/>
  <sheetViews>
    <sheetView workbookViewId="0" topLeftCell="A1"/>
  </sheetViews>
  <sheetFormatPr defaultColWidth="8.66428571428571" defaultRowHeight="14.4"/>
  <sheetData>
    <row r="1" spans="1:4" ht="15" customHeight="1">
      <c r="A1" t="s">
        <v>17</v>
      </c>
      <c r="B1" t="s">
        <v>18</v>
      </c>
      <c r="C1" t="s">
        <v>19</v>
      </c>
      <c r="D1" t="s">
        <v>20</v>
      </c>
    </row>
    <row r="2" spans="1:65" ht="15" customHeight="1">
      <c r="A2">
        <f>IF('Inndata til histogram'!A8="",0,'Inndata til histogram'!A8)</f>
        <v>0</v>
      </c>
      <c r="B2" t="str">
        <f>'Inndata til histogram'!B8</f>
        <v/>
      </c>
      <c r="C2">
        <f>'Inndata til histogram'!C8</f>
        <v>0</v>
      </c>
      <c r="D2">
        <f>IF(AND('Inndata til histogram'!A8&lt;&gt;"",'Inndata til histogram'!H8&lt;&gt;"",'Inndata til histogram'!H8&lt;&gt;0),'Inndata til histogram'!C8/'Inndata til histogram'!H8,0)</f>
        <v>0</v>
      </c>
      <c r="F2">
        <f>A2</f>
        <v>0</v>
      </c>
      <c r="G2">
        <f>F2</f>
        <v>0</v>
      </c>
      <c r="H2" t="str">
        <f>B2</f>
        <v/>
      </c>
      <c r="I2">
        <f>A3</f>
        <v>0</v>
      </c>
      <c r="J2">
        <f>I2</f>
        <v>0</v>
      </c>
      <c r="K2" t="str">
        <f>B3</f>
        <v/>
      </c>
      <c r="L2">
        <f>A4</f>
        <v>0</v>
      </c>
      <c r="M2">
        <f>L2</f>
        <v>0</v>
      </c>
      <c r="N2" t="str">
        <f>B4</f>
        <v/>
      </c>
      <c r="O2">
        <f>A5</f>
        <v>0</v>
      </c>
      <c r="P2">
        <f>O2</f>
        <v>0</v>
      </c>
      <c r="Q2" t="str">
        <f>B5</f>
        <v/>
      </c>
      <c r="R2">
        <f>A6</f>
        <v>0</v>
      </c>
      <c r="S2">
        <f>R2</f>
        <v>0</v>
      </c>
      <c r="T2" t="str">
        <f>B6</f>
        <v/>
      </c>
      <c r="U2">
        <f>A7</f>
        <v>0</v>
      </c>
      <c r="V2">
        <f>U2</f>
        <v>0</v>
      </c>
      <c r="W2" t="str">
        <f>B7</f>
        <v/>
      </c>
      <c r="X2">
        <f>A8</f>
        <v>0</v>
      </c>
      <c r="Y2">
        <f>X2</f>
        <v>0</v>
      </c>
      <c r="Z2" t="str">
        <f>B8</f>
        <v/>
      </c>
      <c r="AA2">
        <f>A9</f>
        <v>0</v>
      </c>
      <c r="AB2">
        <f>AA2</f>
        <v>0</v>
      </c>
      <c r="AC2" t="str">
        <f>B9</f>
        <v/>
      </c>
      <c r="AD2">
        <f>A10</f>
        <v>0</v>
      </c>
      <c r="AE2">
        <f>AD2</f>
        <v>0</v>
      </c>
      <c r="AF2" t="str">
        <f>B10</f>
        <v/>
      </c>
      <c r="AG2">
        <f>A11</f>
        <v>0</v>
      </c>
      <c r="AH2">
        <f>AG2</f>
        <v>0</v>
      </c>
      <c r="AI2" t="str">
        <f>B11</f>
        <v/>
      </c>
      <c r="AJ2">
        <f>A12</f>
        <v>0</v>
      </c>
      <c r="AK2">
        <f>AJ2</f>
        <v>0</v>
      </c>
      <c r="AL2" t="str">
        <f>B12</f>
        <v/>
      </c>
      <c r="AM2">
        <f>A13</f>
        <v>0</v>
      </c>
      <c r="AN2">
        <f>AM2</f>
        <v>0</v>
      </c>
      <c r="AO2" t="str">
        <f>B13</f>
        <v/>
      </c>
      <c r="AP2">
        <f>A14</f>
        <v>0</v>
      </c>
      <c r="AQ2">
        <f>AP2</f>
        <v>0</v>
      </c>
      <c r="AR2" t="str">
        <f>B14</f>
        <v/>
      </c>
      <c r="AS2">
        <f>A15</f>
        <v>0</v>
      </c>
      <c r="AT2">
        <f>AS2</f>
        <v>0</v>
      </c>
      <c r="AU2" t="str">
        <f>B15</f>
        <v/>
      </c>
      <c r="AV2">
        <f>A16</f>
        <v>0</v>
      </c>
      <c r="AW2">
        <f>AV2</f>
        <v>0</v>
      </c>
      <c r="AX2" t="str">
        <f>B16</f>
        <v/>
      </c>
      <c r="AY2">
        <f>A17</f>
        <v>0</v>
      </c>
      <c r="AZ2">
        <f>AY2</f>
        <v>0</v>
      </c>
      <c r="BA2" t="str">
        <f>B17</f>
        <v/>
      </c>
      <c r="BB2">
        <f>A18</f>
        <v>0</v>
      </c>
      <c r="BC2">
        <f>BB2</f>
        <v>0</v>
      </c>
      <c r="BD2" t="str">
        <f>B18</f>
        <v/>
      </c>
      <c r="BE2">
        <f>A19</f>
        <v>0</v>
      </c>
      <c r="BF2">
        <f>BE2</f>
        <v>0</v>
      </c>
      <c r="BG2" t="str">
        <f>B19</f>
        <v/>
      </c>
      <c r="BH2">
        <f>A20</f>
        <v>0</v>
      </c>
      <c r="BI2">
        <f>BH2</f>
        <v>0</v>
      </c>
      <c r="BJ2" t="str">
        <f>B20</f>
        <v/>
      </c>
      <c r="BK2">
        <f>A21</f>
        <v>0</v>
      </c>
      <c r="BL2">
        <f>BK2</f>
        <v>0</v>
      </c>
      <c r="BM2" t="str">
        <f>B21</f>
        <v/>
      </c>
    </row>
    <row r="3" spans="1:65" ht="15" customHeight="1">
      <c r="A3">
        <f>IF('Inndata til histogram'!A9="",0,'Inndata til histogram'!A9)</f>
        <v>0</v>
      </c>
      <c r="B3" t="str">
        <f>'Inndata til histogram'!B9</f>
        <v/>
      </c>
      <c r="C3">
        <f>'Inndata til histogram'!C9</f>
        <v>0</v>
      </c>
      <c r="D3">
        <f>IF(AND('Inndata til histogram'!A9&lt;&gt;"",'Inndata til histogram'!H9&lt;&gt;"",'Inndata til histogram'!H9&lt;&gt;0),'Inndata til histogram'!C9/'Inndata til histogram'!H9,0)</f>
        <v>0</v>
      </c>
      <c r="F3">
        <f>IF(F2&lt;&gt;"",0,"")</f>
        <v>0</v>
      </c>
      <c r="G3">
        <f>D2</f>
        <v>0</v>
      </c>
      <c r="H3">
        <f>G3</f>
        <v>0</v>
      </c>
      <c r="I3">
        <f>IF(I2&lt;&gt;"",0,"")</f>
        <v>0</v>
      </c>
      <c r="J3">
        <f>D3</f>
        <v>0</v>
      </c>
      <c r="K3">
        <f>J3</f>
        <v>0</v>
      </c>
      <c r="L3">
        <f>IF(L2&lt;&gt;"",0,"")</f>
        <v>0</v>
      </c>
      <c r="M3">
        <f>D4</f>
        <v>0</v>
      </c>
      <c r="N3">
        <f>M3</f>
        <v>0</v>
      </c>
      <c r="O3">
        <f>IF(O2&lt;&gt;"",0,"")</f>
        <v>0</v>
      </c>
      <c r="P3">
        <f>D5</f>
        <v>0</v>
      </c>
      <c r="Q3">
        <f>P3</f>
        <v>0</v>
      </c>
      <c r="R3">
        <f>IF(R2&lt;&gt;"",0,"")</f>
        <v>0</v>
      </c>
      <c r="S3">
        <f>D6</f>
        <v>0</v>
      </c>
      <c r="T3">
        <f>S3</f>
        <v>0</v>
      </c>
      <c r="U3">
        <f>IF(U2&lt;&gt;"",0,"")</f>
        <v>0</v>
      </c>
      <c r="V3">
        <f>D7</f>
        <v>0</v>
      </c>
      <c r="W3">
        <f>V3</f>
        <v>0</v>
      </c>
      <c r="X3">
        <f>IF(X2&lt;&gt;"",0,"")</f>
        <v>0</v>
      </c>
      <c r="Y3">
        <f>D8</f>
        <v>0</v>
      </c>
      <c r="Z3">
        <f>Y3</f>
        <v>0</v>
      </c>
      <c r="AA3">
        <f>IF(AA2&lt;&gt;"",0,"")</f>
        <v>0</v>
      </c>
      <c r="AB3">
        <f>D9</f>
        <v>0</v>
      </c>
      <c r="AC3">
        <f>AB3</f>
        <v>0</v>
      </c>
      <c r="AD3">
        <f>IF(AD2&lt;&gt;"",0,"")</f>
        <v>0</v>
      </c>
      <c r="AE3">
        <f>D10</f>
        <v>0</v>
      </c>
      <c r="AF3">
        <f>AE3</f>
        <v>0</v>
      </c>
      <c r="AG3">
        <f>IF(AG2&lt;&gt;"",0,"")</f>
        <v>0</v>
      </c>
      <c r="AH3">
        <f>D11</f>
        <v>0</v>
      </c>
      <c r="AI3">
        <f>AH3</f>
        <v>0</v>
      </c>
      <c r="AJ3">
        <f>IF(AJ2&lt;&gt;"",0,"")</f>
        <v>0</v>
      </c>
      <c r="AK3">
        <f>D12</f>
        <v>0</v>
      </c>
      <c r="AL3">
        <f>AK3</f>
        <v>0</v>
      </c>
      <c r="AM3">
        <f>IF(AM2&lt;&gt;"",0,"")</f>
        <v>0</v>
      </c>
      <c r="AN3">
        <f>D13</f>
        <v>0</v>
      </c>
      <c r="AO3">
        <f>AN3</f>
        <v>0</v>
      </c>
      <c r="AP3">
        <f>IF(AP2&lt;&gt;"",0,"")</f>
        <v>0</v>
      </c>
      <c r="AQ3">
        <f>D14</f>
        <v>0</v>
      </c>
      <c r="AR3">
        <f>AQ3</f>
        <v>0</v>
      </c>
      <c r="AS3">
        <f>IF(AS2&lt;&gt;"",0,"")</f>
        <v>0</v>
      </c>
      <c r="AT3">
        <f>D15</f>
        <v>0</v>
      </c>
      <c r="AU3">
        <f>AT3</f>
        <v>0</v>
      </c>
      <c r="AV3">
        <f>IF(AV2&lt;&gt;"",0,"")</f>
        <v>0</v>
      </c>
      <c r="AW3">
        <f>D16</f>
        <v>0</v>
      </c>
      <c r="AX3">
        <f>AW3</f>
        <v>0</v>
      </c>
      <c r="AY3">
        <f>IF(AY2&lt;&gt;"",0,"")</f>
        <v>0</v>
      </c>
      <c r="AZ3">
        <f>D17</f>
        <v>0</v>
      </c>
      <c r="BA3">
        <f>AZ3</f>
        <v>0</v>
      </c>
      <c r="BB3">
        <f>IF(BB2&lt;&gt;"",0,"")</f>
        <v>0</v>
      </c>
      <c r="BC3">
        <f>D18</f>
        <v>0</v>
      </c>
      <c r="BD3">
        <f>BC3</f>
        <v>0</v>
      </c>
      <c r="BE3">
        <f>IF(BE2&lt;&gt;"",0,"")</f>
        <v>0</v>
      </c>
      <c r="BF3">
        <f>D19</f>
        <v>0</v>
      </c>
      <c r="BG3">
        <f>BF3</f>
        <v>0</v>
      </c>
      <c r="BH3">
        <f>IF(BH2&lt;&gt;"",0,"")</f>
        <v>0</v>
      </c>
      <c r="BI3">
        <f>D20</f>
        <v>0</v>
      </c>
      <c r="BJ3">
        <f>BI3</f>
        <v>0</v>
      </c>
      <c r="BK3">
        <f>IF(BK2&lt;&gt;"",0,"")</f>
        <v>0</v>
      </c>
      <c r="BL3">
        <f>D21</f>
        <v>0</v>
      </c>
      <c r="BM3">
        <f>BL3</f>
        <v>0</v>
      </c>
    </row>
    <row r="4" spans="1:4" ht="15" customHeight="1">
      <c r="A4">
        <f>IF('Inndata til histogram'!A10="",0,'Inndata til histogram'!A10)</f>
        <v>0</v>
      </c>
      <c r="B4" t="str">
        <f>'Inndata til histogram'!B10</f>
        <v/>
      </c>
      <c r="C4">
        <f>'Inndata til histogram'!C10</f>
        <v>0</v>
      </c>
      <c r="D4">
        <f>IF(AND('Inndata til histogram'!A10&lt;&gt;"",'Inndata til histogram'!H10&lt;&gt;"",'Inndata til histogram'!H10&lt;&gt;0),'Inndata til histogram'!C10/'Inndata til histogram'!H10,0)</f>
        <v>0</v>
      </c>
    </row>
    <row r="5" spans="1:4" ht="15" customHeight="1">
      <c r="A5">
        <f>IF('Inndata til histogram'!A11="",0,'Inndata til histogram'!A11)</f>
        <v>0</v>
      </c>
      <c r="B5" t="str">
        <f>'Inndata til histogram'!B11</f>
        <v/>
      </c>
      <c r="C5">
        <f>'Inndata til histogram'!C11</f>
        <v>0</v>
      </c>
      <c r="D5">
        <f>IF(AND('Inndata til histogram'!A11&lt;&gt;"",'Inndata til histogram'!H11&lt;&gt;"",'Inndata til histogram'!H11&lt;&gt;0),'Inndata til histogram'!C11/'Inndata til histogram'!H11,0)</f>
        <v>0</v>
      </c>
    </row>
    <row r="6" spans="1:4" ht="15" customHeight="1">
      <c r="A6">
        <f>IF('Inndata til histogram'!A12="",0,'Inndata til histogram'!A12)</f>
        <v>0</v>
      </c>
      <c r="B6" t="str">
        <f>'Inndata til histogram'!B12</f>
        <v/>
      </c>
      <c r="C6">
        <f>'Inndata til histogram'!C12</f>
        <v>0</v>
      </c>
      <c r="D6">
        <f>IF(AND('Inndata til histogram'!A12&lt;&gt;"",'Inndata til histogram'!H12&lt;&gt;"",'Inndata til histogram'!H12&lt;&gt;0),'Inndata til histogram'!C12/'Inndata til histogram'!H12,0)</f>
        <v>0</v>
      </c>
    </row>
    <row r="7" spans="1:4" ht="15" customHeight="1">
      <c r="A7">
        <f>IF('Inndata til histogram'!A13="",0,'Inndata til histogram'!A13)</f>
        <v>0</v>
      </c>
      <c r="B7" t="str">
        <f>'Inndata til histogram'!B13</f>
        <v/>
      </c>
      <c r="C7">
        <f>'Inndata til histogram'!C13</f>
        <v>0</v>
      </c>
      <c r="D7">
        <f>IF(AND('Inndata til histogram'!A13&lt;&gt;"",'Inndata til histogram'!H13&lt;&gt;"",'Inndata til histogram'!H13&lt;&gt;0),'Inndata til histogram'!C13/'Inndata til histogram'!H13,0)</f>
        <v>0</v>
      </c>
    </row>
    <row r="8" spans="1:4" ht="15" customHeight="1">
      <c r="A8">
        <f>IF('Inndata til histogram'!A14="",0,'Inndata til histogram'!A14)</f>
        <v>0</v>
      </c>
      <c r="B8" t="str">
        <f>'Inndata til histogram'!B14</f>
        <v/>
      </c>
      <c r="C8">
        <f>'Inndata til histogram'!C14</f>
        <v>0</v>
      </c>
      <c r="D8">
        <f>IF(AND('Inndata til histogram'!A14&lt;&gt;"",'Inndata til histogram'!H14&lt;&gt;"",'Inndata til histogram'!H14&lt;&gt;0),'Inndata til histogram'!C14/'Inndata til histogram'!H14,0)</f>
        <v>0</v>
      </c>
    </row>
    <row r="9" spans="1:4" ht="15" customHeight="1">
      <c r="A9">
        <f>IF('Inndata til histogram'!A15="",0,'Inndata til histogram'!A15)</f>
        <v>0</v>
      </c>
      <c r="B9" t="str">
        <f>'Inndata til histogram'!B15</f>
        <v/>
      </c>
      <c r="C9">
        <f>'Inndata til histogram'!C15</f>
        <v>0</v>
      </c>
      <c r="D9">
        <f>IF(AND('Inndata til histogram'!A15&lt;&gt;"",'Inndata til histogram'!H15&lt;&gt;"",'Inndata til histogram'!H15&lt;&gt;0),'Inndata til histogram'!C15/'Inndata til histogram'!H15,0)</f>
        <v>0</v>
      </c>
    </row>
    <row r="10" spans="1:4" ht="15" customHeight="1">
      <c r="A10">
        <f>IF('Inndata til histogram'!A16="",0,'Inndata til histogram'!A16)</f>
        <v>0</v>
      </c>
      <c r="B10" t="str">
        <f>'Inndata til histogram'!B16</f>
        <v/>
      </c>
      <c r="C10">
        <f>'Inndata til histogram'!C16</f>
        <v>0</v>
      </c>
      <c r="D10">
        <f>IF(AND('Inndata til histogram'!A16&lt;&gt;"",'Inndata til histogram'!H16&lt;&gt;"",'Inndata til histogram'!H16&lt;&gt;0),'Inndata til histogram'!C16/'Inndata til histogram'!H16,0)</f>
        <v>0</v>
      </c>
    </row>
    <row r="11" spans="1:4" ht="15" customHeight="1">
      <c r="A11">
        <f>IF('Inndata til histogram'!A17="",0,'Inndata til histogram'!A17)</f>
        <v>0</v>
      </c>
      <c r="B11" t="str">
        <f>'Inndata til histogram'!B17</f>
        <v/>
      </c>
      <c r="C11">
        <f>'Inndata til histogram'!C17</f>
        <v>0</v>
      </c>
      <c r="D11">
        <f>IF(AND('Inndata til histogram'!A17&lt;&gt;"",'Inndata til histogram'!H17&lt;&gt;"",'Inndata til histogram'!H17&lt;&gt;0),'Inndata til histogram'!C17/'Inndata til histogram'!H17,0)</f>
        <v>0</v>
      </c>
    </row>
    <row r="12" spans="1:4" ht="15" customHeight="1">
      <c r="A12">
        <f>IF('Inndata til histogram'!A18="",0,'Inndata til histogram'!A18)</f>
        <v>0</v>
      </c>
      <c r="B12" t="str">
        <f>'Inndata til histogram'!B18</f>
        <v/>
      </c>
      <c r="C12">
        <f>'Inndata til histogram'!C18</f>
        <v>0</v>
      </c>
      <c r="D12">
        <f>IF(AND('Inndata til histogram'!A18&lt;&gt;"",'Inndata til histogram'!H18&lt;&gt;"",'Inndata til histogram'!H18&lt;&gt;0),'Inndata til histogram'!C18/'Inndata til histogram'!H18,0)</f>
        <v>0</v>
      </c>
    </row>
    <row r="13" spans="1:4" ht="15" customHeight="1">
      <c r="A13">
        <f>IF('Inndata til histogram'!A19="",0,'Inndata til histogram'!A19)</f>
        <v>0</v>
      </c>
      <c r="B13" t="str">
        <f>'Inndata til histogram'!B19</f>
        <v/>
      </c>
      <c r="C13">
        <f>'Inndata til histogram'!C19</f>
        <v>0</v>
      </c>
      <c r="D13">
        <f>IF(AND('Inndata til histogram'!A19&lt;&gt;"",'Inndata til histogram'!H19&lt;&gt;"",'Inndata til histogram'!H19&lt;&gt;0),'Inndata til histogram'!C19/'Inndata til histogram'!H19,0)</f>
        <v>0</v>
      </c>
    </row>
    <row r="14" spans="1:4" ht="15" customHeight="1">
      <c r="A14">
        <f>IF('Inndata til histogram'!A20="",0,'Inndata til histogram'!A20)</f>
        <v>0</v>
      </c>
      <c r="B14" t="str">
        <f>'Inndata til histogram'!B20</f>
        <v/>
      </c>
      <c r="C14">
        <f>'Inndata til histogram'!C20</f>
        <v>0</v>
      </c>
      <c r="D14">
        <f>IF(AND('Inndata til histogram'!A20&lt;&gt;"",'Inndata til histogram'!H20&lt;&gt;"",'Inndata til histogram'!H20&lt;&gt;0),'Inndata til histogram'!C20/'Inndata til histogram'!H20,0)</f>
        <v>0</v>
      </c>
    </row>
    <row r="15" spans="1:4" ht="15" customHeight="1">
      <c r="A15">
        <f>IF('Inndata til histogram'!A21="",0,'Inndata til histogram'!A21)</f>
        <v>0</v>
      </c>
      <c r="B15" t="str">
        <f>'Inndata til histogram'!B21</f>
        <v/>
      </c>
      <c r="C15">
        <f>'Inndata til histogram'!C21</f>
        <v>0</v>
      </c>
      <c r="D15">
        <f>IF(AND('Inndata til histogram'!A21&lt;&gt;"",'Inndata til histogram'!H21&lt;&gt;"",'Inndata til histogram'!H21&lt;&gt;0),'Inndata til histogram'!C21/'Inndata til histogram'!H21,0)</f>
        <v>0</v>
      </c>
    </row>
    <row r="16" spans="1:4" ht="15" customHeight="1">
      <c r="A16">
        <f>IF('Inndata til histogram'!A22="",0,'Inndata til histogram'!A22)</f>
        <v>0</v>
      </c>
      <c r="B16" t="str">
        <f>'Inndata til histogram'!B22</f>
        <v/>
      </c>
      <c r="C16">
        <f>'Inndata til histogram'!C22</f>
        <v>0</v>
      </c>
      <c r="D16">
        <f>IF(AND('Inndata til histogram'!A22&lt;&gt;"",'Inndata til histogram'!H22&lt;&gt;"",'Inndata til histogram'!H22&lt;&gt;0),'Inndata til histogram'!C22/'Inndata til histogram'!H22,0)</f>
        <v>0</v>
      </c>
    </row>
    <row r="17" spans="1:4" ht="15" customHeight="1">
      <c r="A17">
        <f>IF('Inndata til histogram'!A23="",0,'Inndata til histogram'!A23)</f>
        <v>0</v>
      </c>
      <c r="B17" t="str">
        <f>'Inndata til histogram'!B23</f>
        <v/>
      </c>
      <c r="C17">
        <f>'Inndata til histogram'!C23</f>
        <v>0</v>
      </c>
      <c r="D17">
        <f>IF(AND('Inndata til histogram'!A23&lt;&gt;"",'Inndata til histogram'!H23&lt;&gt;"",'Inndata til histogram'!H23&lt;&gt;0),'Inndata til histogram'!C23/'Inndata til histogram'!H23,0)</f>
        <v>0</v>
      </c>
    </row>
    <row r="18" spans="1:4" ht="15" customHeight="1">
      <c r="A18">
        <f>IF('Inndata til histogram'!A24="",0,'Inndata til histogram'!A24)</f>
        <v>0</v>
      </c>
      <c r="B18" t="str">
        <f>'Inndata til histogram'!B24</f>
        <v/>
      </c>
      <c r="C18">
        <f>'Inndata til histogram'!C24</f>
        <v>0</v>
      </c>
      <c r="D18">
        <f>IF(AND('Inndata til histogram'!A24&lt;&gt;"",'Inndata til histogram'!H24&lt;&gt;"",'Inndata til histogram'!H24&lt;&gt;0),'Inndata til histogram'!C24/'Inndata til histogram'!H24,0)</f>
        <v>0</v>
      </c>
    </row>
    <row r="19" spans="1:4" ht="15" customHeight="1">
      <c r="A19">
        <f>IF('Inndata til histogram'!A25="",0,'Inndata til histogram'!A25)</f>
        <v>0</v>
      </c>
      <c r="B19" t="str">
        <f>'Inndata til histogram'!B25</f>
        <v/>
      </c>
      <c r="C19">
        <f>'Inndata til histogram'!C25</f>
        <v>0</v>
      </c>
      <c r="D19">
        <f>IF(AND('Inndata til histogram'!A25&lt;&gt;"",'Inndata til histogram'!H25&lt;&gt;"",'Inndata til histogram'!H25&lt;&gt;0),'Inndata til histogram'!C25/'Inndata til histogram'!H25,0)</f>
        <v>0</v>
      </c>
    </row>
    <row r="20" spans="1:4" ht="15" customHeight="1">
      <c r="A20">
        <f>IF('Inndata til histogram'!A26="",0,'Inndata til histogram'!A26)</f>
        <v>0</v>
      </c>
      <c r="B20" t="str">
        <f>'Inndata til histogram'!B26</f>
        <v/>
      </c>
      <c r="C20">
        <f>'Inndata til histogram'!C26</f>
        <v>0</v>
      </c>
      <c r="D20">
        <f>IF(AND('Inndata til histogram'!A26&lt;&gt;"",'Inndata til histogram'!H26&lt;&gt;"",'Inndata til histogram'!H26&lt;&gt;0),'Inndata til histogram'!C26/'Inndata til histogram'!H26,0)</f>
        <v>0</v>
      </c>
    </row>
    <row r="21" spans="1:4" ht="15" customHeight="1">
      <c r="A21">
        <f>IF('Inndata til histogram'!A27="",0,'Inndata til histogram'!A27)</f>
        <v>0</v>
      </c>
      <c r="B21" t="str">
        <f>'Inndata til histogram'!B27</f>
        <v/>
      </c>
      <c r="C21">
        <f>'Inndata til histogram'!C27</f>
        <v>0</v>
      </c>
      <c r="D21">
        <f>IF(AND('Inndata til histogram'!A27&lt;&gt;"",'Inndata til histogram'!H27&lt;&gt;"",'Inndata til histogram'!H27&lt;&gt;0),'Inndata til histogram'!C27/'Inndata til histogram'!H27,0)</f>
        <v>0</v>
      </c>
    </row>
  </sheetData>
  <pageMargins left="0.75" right="0.75" top="1" bottom="1" header="0.511811023622047" footer="0.511811023622047"/>
  <pageSetup horizontalDpi="300" verticalDpi="300"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B21B3E3-5413-4531-8B95-37C64F7E88D8}">
  <sheetPr>
    <tabColor rgb="FF2EC4A1"/>
  </sheetPr>
  <dimension ref="A1:M25"/>
  <sheetViews>
    <sheetView tabSelected="1" workbookViewId="0" topLeftCell="A1">
      <selection pane="topLeft" activeCell="P5" sqref="P5"/>
    </sheetView>
  </sheetViews>
  <sheetFormatPr defaultRowHeight="14.4"/>
  <cols>
    <col min="1" max="1" width="5" bestFit="1" customWidth="1"/>
    <col min="2" max="14" width="5" customWidth="1"/>
  </cols>
  <sheetData>
    <row r="1" spans="1:13" ht="23.4">
      <c r="A1" s="81" t="s">
        <v>142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3" spans="2:13" ht="14.4">
      <c r="B3" s="82" t="s">
        <v>135</v>
      </c>
      <c r="C3" s="73"/>
      <c r="D3" s="73"/>
      <c r="E3" s="73"/>
      <c r="F3" s="83" t="s">
        <v>136</v>
      </c>
      <c r="G3" s="75"/>
      <c r="H3" s="75"/>
      <c r="I3" s="75"/>
      <c r="J3" s="84" t="s">
        <v>137</v>
      </c>
      <c r="K3" s="77"/>
      <c r="L3" s="77"/>
      <c r="M3" s="77"/>
    </row>
    <row r="4" spans="2:13" ht="14.4">
      <c r="B4" s="73"/>
      <c r="C4" s="73"/>
      <c r="D4" s="73"/>
      <c r="E4" s="73"/>
      <c r="F4" s="75"/>
      <c r="G4" s="75"/>
      <c r="H4" s="75"/>
      <c r="I4" s="75"/>
      <c r="J4" s="77"/>
      <c r="K4" s="77"/>
      <c r="L4" s="77"/>
      <c r="M4" s="77"/>
    </row>
    <row r="5" spans="2:13" ht="14.4">
      <c r="B5" s="73"/>
      <c r="C5" s="73"/>
      <c r="D5" s="73"/>
      <c r="E5" s="73"/>
      <c r="F5" s="75"/>
      <c r="G5" s="75"/>
      <c r="H5" s="75"/>
      <c r="I5" s="75"/>
      <c r="J5" s="77"/>
      <c r="K5" s="77"/>
      <c r="L5" s="77"/>
      <c r="M5" s="77"/>
    </row>
    <row r="6" spans="2:13" ht="14.4">
      <c r="B6" s="73"/>
      <c r="C6" s="73"/>
      <c r="D6" s="73"/>
      <c r="E6" s="73"/>
      <c r="F6" s="75"/>
      <c r="G6" s="75"/>
      <c r="H6" s="75"/>
      <c r="I6" s="75"/>
      <c r="J6" s="77"/>
      <c r="K6" s="77"/>
      <c r="L6" s="77"/>
      <c r="M6" s="77"/>
    </row>
    <row r="7" spans="2:13" ht="14.4">
      <c r="B7" s="85" t="s">
        <v>138</v>
      </c>
      <c r="C7" s="86"/>
      <c r="D7" s="86"/>
      <c r="E7" s="86"/>
      <c r="F7" s="87" t="s">
        <v>102</v>
      </c>
      <c r="G7" s="88"/>
      <c r="H7" s="88"/>
      <c r="I7" s="88"/>
      <c r="J7" s="89" t="s">
        <v>103</v>
      </c>
      <c r="K7" s="90"/>
      <c r="L7" s="90"/>
      <c r="M7" s="90"/>
    </row>
    <row r="8" spans="2:13" ht="14.4">
      <c r="B8" s="86"/>
      <c r="C8" s="86"/>
      <c r="D8" s="86"/>
      <c r="E8" s="86"/>
      <c r="F8" s="88"/>
      <c r="G8" s="88"/>
      <c r="H8" s="88"/>
      <c r="I8" s="88"/>
      <c r="J8" s="90"/>
      <c r="K8" s="90"/>
      <c r="L8" s="90"/>
      <c r="M8" s="90"/>
    </row>
    <row r="9" spans="2:13" ht="14.4">
      <c r="B9" s="86"/>
      <c r="C9" s="86"/>
      <c r="D9" s="86"/>
      <c r="E9" s="86"/>
      <c r="F9" s="88"/>
      <c r="G9" s="88"/>
      <c r="H9" s="88"/>
      <c r="I9" s="88"/>
      <c r="J9" s="90"/>
      <c r="K9" s="90"/>
      <c r="L9" s="90"/>
      <c r="M9" s="90"/>
    </row>
    <row r="10" spans="2:13" ht="14.4">
      <c r="B10" s="72" t="s">
        <v>107</v>
      </c>
      <c r="C10" s="73"/>
      <c r="D10" s="73"/>
      <c r="E10" s="73"/>
      <c r="F10" s="74" t="s">
        <v>108</v>
      </c>
      <c r="G10" s="75"/>
      <c r="H10" s="75"/>
      <c r="I10" s="75"/>
      <c r="J10" s="76" t="s">
        <v>106</v>
      </c>
      <c r="K10" s="77"/>
      <c r="L10" s="77"/>
      <c r="M10" s="77"/>
    </row>
    <row r="11" spans="2:13" ht="14.4">
      <c r="B11" s="73"/>
      <c r="C11" s="73"/>
      <c r="D11" s="73"/>
      <c r="E11" s="73"/>
      <c r="F11" s="75"/>
      <c r="G11" s="75"/>
      <c r="H11" s="75"/>
      <c r="I11" s="75"/>
      <c r="J11" s="77"/>
      <c r="K11" s="77"/>
      <c r="L11" s="77"/>
      <c r="M11" s="77"/>
    </row>
    <row r="12" spans="2:13" ht="14.4">
      <c r="B12" s="73"/>
      <c r="C12" s="73"/>
      <c r="D12" s="73"/>
      <c r="E12" s="73"/>
      <c r="F12" s="75"/>
      <c r="G12" s="75"/>
      <c r="H12" s="75"/>
      <c r="I12" s="75"/>
      <c r="J12" s="77"/>
      <c r="K12" s="77"/>
      <c r="L12" s="77"/>
      <c r="M12" s="77"/>
    </row>
    <row r="16" spans="2:13" ht="14.4">
      <c r="B16" s="78" t="s">
        <v>139</v>
      </c>
      <c r="C16" s="67"/>
      <c r="D16" s="67"/>
      <c r="E16" s="67"/>
      <c r="F16" s="79" t="s">
        <v>140</v>
      </c>
      <c r="G16" s="69"/>
      <c r="H16" s="69"/>
      <c r="I16" s="69"/>
      <c r="J16" s="80" t="s">
        <v>141</v>
      </c>
      <c r="K16" s="71"/>
      <c r="L16" s="71"/>
      <c r="M16" s="71"/>
    </row>
    <row r="17" spans="2:13" ht="14.4">
      <c r="B17" s="67"/>
      <c r="C17" s="67"/>
      <c r="D17" s="67"/>
      <c r="E17" s="67"/>
      <c r="F17" s="69"/>
      <c r="G17" s="69"/>
      <c r="H17" s="69"/>
      <c r="I17" s="69"/>
      <c r="J17" s="71"/>
      <c r="K17" s="71"/>
      <c r="L17" s="71"/>
      <c r="M17" s="71"/>
    </row>
    <row r="18" spans="2:13" ht="14.4">
      <c r="B18" s="67"/>
      <c r="C18" s="67"/>
      <c r="D18" s="67"/>
      <c r="E18" s="67"/>
      <c r="F18" s="69"/>
      <c r="G18" s="69"/>
      <c r="H18" s="69"/>
      <c r="I18" s="69"/>
      <c r="J18" s="71"/>
      <c r="K18" s="71"/>
      <c r="L18" s="71"/>
      <c r="M18" s="71"/>
    </row>
    <row r="19" spans="2:13" ht="14.4">
      <c r="B19" s="67"/>
      <c r="C19" s="67"/>
      <c r="D19" s="67"/>
      <c r="E19" s="67"/>
      <c r="F19" s="69"/>
      <c r="G19" s="69"/>
      <c r="H19" s="69"/>
      <c r="I19" s="69"/>
      <c r="J19" s="71"/>
      <c r="K19" s="71"/>
      <c r="L19" s="71"/>
      <c r="M19" s="71"/>
    </row>
    <row r="20" spans="2:13" ht="14.4">
      <c r="B20" s="60" t="s">
        <v>127</v>
      </c>
      <c r="C20" s="61"/>
      <c r="D20" s="61"/>
      <c r="E20" s="61"/>
      <c r="F20" s="62" t="s">
        <v>104</v>
      </c>
      <c r="G20" s="63"/>
      <c r="H20" s="63"/>
      <c r="I20" s="63"/>
      <c r="J20" s="64" t="s">
        <v>105</v>
      </c>
      <c r="K20" s="65"/>
      <c r="L20" s="65"/>
      <c r="M20" s="65"/>
    </row>
    <row r="21" spans="2:13" ht="14.4">
      <c r="B21" s="61"/>
      <c r="C21" s="61"/>
      <c r="D21" s="61"/>
      <c r="E21" s="61"/>
      <c r="F21" s="63"/>
      <c r="G21" s="63"/>
      <c r="H21" s="63"/>
      <c r="I21" s="63"/>
      <c r="J21" s="65"/>
      <c r="K21" s="65"/>
      <c r="L21" s="65"/>
      <c r="M21" s="65"/>
    </row>
    <row r="22" spans="2:13" ht="14.4">
      <c r="B22" s="61"/>
      <c r="C22" s="61"/>
      <c r="D22" s="61"/>
      <c r="E22" s="61"/>
      <c r="F22" s="63"/>
      <c r="G22" s="63"/>
      <c r="H22" s="63"/>
      <c r="I22" s="63"/>
      <c r="J22" s="65"/>
      <c r="K22" s="65"/>
      <c r="L22" s="65"/>
      <c r="M22" s="65"/>
    </row>
    <row r="23" spans="2:13" ht="14.4">
      <c r="B23" s="66" t="s">
        <v>107</v>
      </c>
      <c r="C23" s="67"/>
      <c r="D23" s="67"/>
      <c r="E23" s="67"/>
      <c r="F23" s="68" t="s">
        <v>106</v>
      </c>
      <c r="G23" s="69"/>
      <c r="H23" s="69"/>
      <c r="I23" s="69"/>
      <c r="J23" s="70" t="s">
        <v>108</v>
      </c>
      <c r="K23" s="71"/>
      <c r="L23" s="71"/>
      <c r="M23" s="71"/>
    </row>
    <row r="24" spans="2:13" ht="14.4">
      <c r="B24" s="67"/>
      <c r="C24" s="67"/>
      <c r="D24" s="67"/>
      <c r="E24" s="67"/>
      <c r="F24" s="69"/>
      <c r="G24" s="69"/>
      <c r="H24" s="69"/>
      <c r="I24" s="69"/>
      <c r="J24" s="71"/>
      <c r="K24" s="71"/>
      <c r="L24" s="71"/>
      <c r="M24" s="71"/>
    </row>
    <row r="25" spans="2:13" ht="14.4">
      <c r="B25" s="67"/>
      <c r="C25" s="67"/>
      <c r="D25" s="67"/>
      <c r="E25" s="67"/>
      <c r="F25" s="69"/>
      <c r="G25" s="69"/>
      <c r="H25" s="69"/>
      <c r="I25" s="69"/>
      <c r="J25" s="71"/>
      <c r="K25" s="71"/>
      <c r="L25" s="71"/>
      <c r="M25" s="71"/>
    </row>
  </sheetData>
  <mergeCells count="19">
    <mergeCell ref="A1:M1"/>
    <mergeCell ref="B3:E6"/>
    <mergeCell ref="F3:I6"/>
    <mergeCell ref="J3:M6"/>
    <mergeCell ref="B7:E9"/>
    <mergeCell ref="F7:I9"/>
    <mergeCell ref="J7:M9"/>
    <mergeCell ref="B10:E12"/>
    <mergeCell ref="F10:I12"/>
    <mergeCell ref="J10:M12"/>
    <mergeCell ref="B16:E19"/>
    <mergeCell ref="F16:I19"/>
    <mergeCell ref="J16:M19"/>
    <mergeCell ref="B20:E22"/>
    <mergeCell ref="F20:I22"/>
    <mergeCell ref="J20:M22"/>
    <mergeCell ref="B23:E25"/>
    <mergeCell ref="F23:I25"/>
    <mergeCell ref="J23:M25"/>
  </mergeCells>
  <hyperlinks>
    <hyperlink ref="B7" location="'Nedbetaling%20av%20lån'!A1" display="Nedbetaling av lån"/>
    <hyperlink ref="F7" location="Frekvenstabell!A1" display="Frekvenstabell"/>
    <hyperlink ref="J7" location="'Pytagoras-kalkulator'!A1" display="Pytagoras-kalkulator"/>
    <hyperlink ref="B20" location="Prosentregning!A1" display="Prosentregning"/>
    <hyperlink ref="F20" location="'Omgjøring%20av%20enheter'!A1" display="Omgjøring av enheter"/>
    <hyperlink ref="J20" location="'Inndata%20til%20histogram'!A1" display="Histogram"/>
    <hyperlink ref="B7:E9" location="'Nedbetaling av lån'!A1" display="Nedbetaling av lån"/>
    <hyperlink ref="F7:I9" location="Frekvenstabell!A1" display="Frekvenstabell"/>
    <hyperlink ref="J7:M9" location="'Pytagoras-kalkulator'!A1" display="Pytagoras-kalkulator"/>
    <hyperlink ref="B20:E22" location="Prosentregning!A1" display="Prosentregning"/>
    <hyperlink ref="F20:I22" location="'Omgjøring av enheter'!A1" display="Omgjøring av enheter"/>
    <hyperlink ref="J20:M22" location="'Inndata til histogram'!A1" display="Histogram"/>
  </hyperlinks>
  <pageMargins left="0.7" right="0.7" top="0.75" bottom="0.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9429B2C-44F7-4F66-9370-A7653D3D542F}">
  <sheetPr>
    <tabColor rgb="FFCCFFCC"/>
  </sheetPr>
  <dimension ref="A1:G37"/>
  <sheetViews>
    <sheetView workbookViewId="0" topLeftCell="A1">
      <selection pane="topLeft" activeCell="D5" sqref="D5"/>
    </sheetView>
  </sheetViews>
  <sheetFormatPr defaultColWidth="8.66428571428571" defaultRowHeight="14.4"/>
  <cols>
    <col min="1" max="1" width="22.7142857142857" customWidth="1"/>
    <col min="2" max="2" width="15.7142857142857" customWidth="1"/>
    <col min="3" max="3" width="9.28571428571429" customWidth="1"/>
    <col min="4" max="4" width="11" customWidth="1"/>
    <col min="5" max="5" width="12.2857142857143" customWidth="1"/>
    <col min="6" max="6" width="11.8571428571429" customWidth="1"/>
    <col min="7" max="7" width="17.7142857142857" customWidth="1"/>
  </cols>
  <sheetData>
    <row r="1" spans="1:5" ht="19.2" customHeight="1">
      <c r="A1" s="91" t="s">
        <v>134</v>
      </c>
      <c r="B1" s="91"/>
      <c r="C1" s="91"/>
      <c r="D1" s="91"/>
      <c r="E1" s="91"/>
    </row>
    <row r="2" spans="1:2" ht="14.4">
      <c r="A2" s="9" t="s">
        <v>22</v>
      </c>
      <c r="B2" s="10">
        <v>2500000</v>
      </c>
    </row>
    <row r="3" spans="1:2" ht="14.4">
      <c r="A3" s="9" t="s">
        <v>131</v>
      </c>
      <c r="B3" s="11">
        <v>0.33</v>
      </c>
    </row>
    <row r="4" spans="1:2" ht="14.4">
      <c r="A4" s="9" t="s">
        <v>132</v>
      </c>
      <c r="B4" s="12">
        <v>24</v>
      </c>
    </row>
    <row r="5" spans="1:2" ht="21" customHeight="1">
      <c r="A5" s="53" t="s">
        <v>129</v>
      </c>
      <c r="B5" s="12">
        <v>50</v>
      </c>
    </row>
    <row r="6" spans="1:2" ht="15.6" customHeight="1">
      <c r="A6" s="13" t="s">
        <v>133</v>
      </c>
      <c r="B6" s="12">
        <v>13385</v>
      </c>
    </row>
    <row r="7" ht="14.4" customHeight="1"/>
    <row r="8" spans="1:7" ht="21.75" customHeight="1">
      <c r="A8" s="42" t="s">
        <v>23</v>
      </c>
      <c r="B8" s="42" t="s">
        <v>24</v>
      </c>
      <c r="C8" s="42" t="s">
        <v>130</v>
      </c>
      <c r="D8" s="42" t="s">
        <v>25</v>
      </c>
      <c r="E8" s="42" t="s">
        <v>26</v>
      </c>
      <c r="F8" s="42" t="s">
        <v>133</v>
      </c>
      <c r="G8" s="42" t="s">
        <v>27</v>
      </c>
    </row>
    <row r="9" spans="1:7" ht="14.4">
      <c r="A9" s="52">
        <v>0</v>
      </c>
      <c r="B9" s="51">
        <f>B2</f>
        <v>2500000</v>
      </c>
      <c r="C9" s="15">
        <f>$B$5</f>
        <v>50</v>
      </c>
      <c r="D9" s="15">
        <f>B9*B3%</f>
        <v>8250</v>
      </c>
      <c r="E9" s="15">
        <f>F9-C9-D9</f>
        <v>5085</v>
      </c>
      <c r="F9" s="15">
        <f>$B$6</f>
        <v>13385</v>
      </c>
      <c r="G9" s="51">
        <f>D9+E9</f>
        <v>13335</v>
      </c>
    </row>
    <row r="10" spans="1:7" ht="14.4">
      <c r="A10" s="52">
        <v>1</v>
      </c>
      <c r="B10" s="51">
        <f t="shared" si="0" ref="B10:B33">B9-E9</f>
        <v>2494915</v>
      </c>
      <c r="C10" s="15">
        <f>$B$5</f>
        <v>50</v>
      </c>
      <c r="D10" s="51">
        <f t="shared" si="1" ref="D10:D33">B10*$B$3%</f>
        <v>8233.2194999999992</v>
      </c>
      <c r="E10" s="15">
        <f t="shared" si="2" ref="E10:E32">F10-C10-D10</f>
        <v>5101.7805000000008</v>
      </c>
      <c r="F10" s="15">
        <f t="shared" si="3" ref="F10:F33">$B$6</f>
        <v>13385</v>
      </c>
      <c r="G10" s="51">
        <f t="shared" si="4" ref="G10:G33">IFERROR(IF(OR(B10="",D10="",E10=""),0,MAX(0,B10+D10-E10)),"")</f>
        <v>2498046.4390000002</v>
      </c>
    </row>
    <row r="11" spans="1:7" ht="14.4">
      <c r="A11" s="52">
        <v>2</v>
      </c>
      <c r="B11" s="51">
        <f t="shared" si="0"/>
        <v>2489813.2195000001</v>
      </c>
      <c r="C11" s="15">
        <f t="shared" si="5" ref="C11:C33">$B$5</f>
        <v>50</v>
      </c>
      <c r="D11" s="51">
        <f t="shared" si="1"/>
        <v>8216.3836243500009</v>
      </c>
      <c r="E11" s="15">
        <f t="shared" si="2"/>
        <v>5118.6163756499991</v>
      </c>
      <c r="F11" s="15">
        <f t="shared" si="3"/>
        <v>13385</v>
      </c>
      <c r="G11" s="51">
        <f t="shared" si="4"/>
        <v>2492910.9867487005</v>
      </c>
    </row>
    <row r="12" spans="1:7" ht="14.4">
      <c r="A12" s="52">
        <v>3</v>
      </c>
      <c r="B12" s="51">
        <f t="shared" si="0"/>
        <v>2484694.6031243503</v>
      </c>
      <c r="C12" s="15">
        <f t="shared" si="5"/>
        <v>50</v>
      </c>
      <c r="D12" s="51">
        <f t="shared" si="1"/>
        <v>8199.4921903103568</v>
      </c>
      <c r="E12" s="15">
        <f t="shared" si="2"/>
        <v>5135.5078096896432</v>
      </c>
      <c r="F12" s="15">
        <f t="shared" si="3"/>
        <v>13385</v>
      </c>
      <c r="G12" s="51">
        <f t="shared" si="4"/>
        <v>2487758.5875049708</v>
      </c>
    </row>
    <row r="13" spans="1:7" ht="14.4">
      <c r="A13" s="52">
        <v>4</v>
      </c>
      <c r="B13" s="51">
        <f t="shared" si="0"/>
        <v>2479559.0953146606</v>
      </c>
      <c r="C13" s="15">
        <f t="shared" si="5"/>
        <v>50</v>
      </c>
      <c r="D13" s="51">
        <f t="shared" si="1"/>
        <v>8182.5450145383802</v>
      </c>
      <c r="E13" s="15">
        <f t="shared" si="2"/>
        <v>5152.4549854616198</v>
      </c>
      <c r="F13" s="15">
        <f t="shared" si="3"/>
        <v>13385</v>
      </c>
      <c r="G13" s="51">
        <f t="shared" si="4"/>
        <v>2482589.1853437372</v>
      </c>
    </row>
    <row r="14" spans="1:7" ht="14.4">
      <c r="A14" s="52">
        <v>5</v>
      </c>
      <c r="B14" s="51">
        <f t="shared" si="0"/>
        <v>2474406.6403291989</v>
      </c>
      <c r="C14" s="15">
        <f t="shared" si="5"/>
        <v>50</v>
      </c>
      <c r="D14" s="51">
        <f t="shared" si="1"/>
        <v>8165.5419130863565</v>
      </c>
      <c r="E14" s="15">
        <f t="shared" si="2"/>
        <v>5169.4580869136435</v>
      </c>
      <c r="F14" s="15">
        <f t="shared" si="3"/>
        <v>13385</v>
      </c>
      <c r="G14" s="51">
        <f t="shared" si="4"/>
        <v>2477402.724155372</v>
      </c>
    </row>
    <row r="15" spans="1:7" ht="14.4">
      <c r="A15" s="52">
        <v>6</v>
      </c>
      <c r="B15" s="51">
        <f t="shared" si="0"/>
        <v>2469237.1822422855</v>
      </c>
      <c r="C15" s="15">
        <f t="shared" si="5"/>
        <v>50</v>
      </c>
      <c r="D15" s="51">
        <f t="shared" si="1"/>
        <v>8148.4827013995418</v>
      </c>
      <c r="E15" s="15">
        <f t="shared" si="2"/>
        <v>5186.5172986004582</v>
      </c>
      <c r="F15" s="15">
        <f t="shared" si="3"/>
        <v>13385</v>
      </c>
      <c r="G15" s="51">
        <f t="shared" si="4"/>
        <v>2472199.1476450842</v>
      </c>
    </row>
    <row r="16" spans="1:7" ht="14.4">
      <c r="A16" s="52">
        <v>7</v>
      </c>
      <c r="B16" s="51">
        <f t="shared" si="0"/>
        <v>2464050.6649436848</v>
      </c>
      <c r="C16" s="15">
        <f t="shared" si="5"/>
        <v>50</v>
      </c>
      <c r="D16" s="51">
        <f t="shared" si="1"/>
        <v>8131.3671943141599</v>
      </c>
      <c r="E16" s="15">
        <f t="shared" si="2"/>
        <v>5203.6328056858401</v>
      </c>
      <c r="F16" s="15">
        <f t="shared" si="3"/>
        <v>13385</v>
      </c>
      <c r="G16" s="51">
        <f t="shared" si="4"/>
        <v>2466978.3993323129</v>
      </c>
    </row>
    <row r="17" spans="1:7" ht="14.4">
      <c r="A17" s="52">
        <v>8</v>
      </c>
      <c r="B17" s="51">
        <f t="shared" si="0"/>
        <v>2458847.0321379988</v>
      </c>
      <c r="C17" s="15">
        <f t="shared" si="5"/>
        <v>50</v>
      </c>
      <c r="D17" s="51">
        <f t="shared" si="1"/>
        <v>8114.1952060553958</v>
      </c>
      <c r="E17" s="15">
        <f t="shared" si="2"/>
        <v>5220.8047939446042</v>
      </c>
      <c r="F17" s="15">
        <f t="shared" si="3"/>
        <v>13385</v>
      </c>
      <c r="G17" s="51">
        <f t="shared" si="4"/>
        <v>2461740.4225501097</v>
      </c>
    </row>
    <row r="18" spans="1:7" ht="14.4">
      <c r="A18" s="52">
        <v>9</v>
      </c>
      <c r="B18" s="51">
        <f t="shared" si="0"/>
        <v>2453626.2273440543</v>
      </c>
      <c r="C18" s="15">
        <f t="shared" si="5"/>
        <v>50</v>
      </c>
      <c r="D18" s="51">
        <f t="shared" si="1"/>
        <v>8096.9665502353791</v>
      </c>
      <c r="E18" s="15">
        <f t="shared" si="2"/>
        <v>5238.0334497646209</v>
      </c>
      <c r="F18" s="15">
        <f t="shared" si="3"/>
        <v>13385</v>
      </c>
      <c r="G18" s="51">
        <f t="shared" si="4"/>
        <v>2456485.1604445246</v>
      </c>
    </row>
    <row r="19" spans="1:7" ht="14.4">
      <c r="A19" s="52">
        <v>10</v>
      </c>
      <c r="B19" s="51">
        <f t="shared" si="0"/>
        <v>2448388.1938942894</v>
      </c>
      <c r="C19" s="15">
        <f t="shared" si="5"/>
        <v>50</v>
      </c>
      <c r="D19" s="51">
        <f t="shared" si="1"/>
        <v>8079.6810398511552</v>
      </c>
      <c r="E19" s="15">
        <f t="shared" si="2"/>
        <v>5255.3189601488448</v>
      </c>
      <c r="F19" s="15">
        <f t="shared" si="3"/>
        <v>13385</v>
      </c>
      <c r="G19" s="51">
        <f t="shared" si="4"/>
        <v>2451212.5559739918</v>
      </c>
    </row>
    <row r="20" spans="1:7" ht="14.4">
      <c r="A20" s="52">
        <v>11</v>
      </c>
      <c r="B20" s="51">
        <f t="shared" si="0"/>
        <v>2443132.8749341406</v>
      </c>
      <c r="C20" s="15">
        <f t="shared" si="5"/>
        <v>50</v>
      </c>
      <c r="D20" s="51">
        <f t="shared" si="1"/>
        <v>8062.3384872826637</v>
      </c>
      <c r="E20" s="15">
        <f t="shared" si="2"/>
        <v>5272.6615127173363</v>
      </c>
      <c r="F20" s="15">
        <f t="shared" si="3"/>
        <v>13385</v>
      </c>
      <c r="G20" s="51">
        <f t="shared" si="4"/>
        <v>2445922.5519087063</v>
      </c>
    </row>
    <row r="21" spans="1:7" ht="14.4">
      <c r="A21" s="52">
        <v>12</v>
      </c>
      <c r="B21" s="51">
        <f t="shared" si="0"/>
        <v>2437860.2134214235</v>
      </c>
      <c r="C21" s="15">
        <f t="shared" si="5"/>
        <v>50</v>
      </c>
      <c r="D21" s="51">
        <f t="shared" si="1"/>
        <v>8044.9387042906974</v>
      </c>
      <c r="E21" s="15">
        <f t="shared" si="2"/>
        <v>5290.0612957093026</v>
      </c>
      <c r="F21" s="15">
        <f t="shared" si="3"/>
        <v>13385</v>
      </c>
      <c r="G21" s="51">
        <f t="shared" si="4"/>
        <v>2440615.0908300052</v>
      </c>
    </row>
    <row r="22" spans="1:7" ht="14.4">
      <c r="A22" s="52">
        <v>13</v>
      </c>
      <c r="B22" s="51">
        <f t="shared" si="0"/>
        <v>2432570.1521257143</v>
      </c>
      <c r="C22" s="15">
        <f t="shared" si="5"/>
        <v>50</v>
      </c>
      <c r="D22" s="51">
        <f t="shared" si="1"/>
        <v>8027.4815020148571</v>
      </c>
      <c r="E22" s="15">
        <f t="shared" si="2"/>
        <v>5307.5184979851429</v>
      </c>
      <c r="F22" s="15">
        <f t="shared" si="3"/>
        <v>13385</v>
      </c>
      <c r="G22" s="51">
        <f t="shared" si="4"/>
        <v>2435290.1151297437</v>
      </c>
    </row>
    <row r="23" spans="1:7" ht="14.4">
      <c r="A23" s="52">
        <v>14</v>
      </c>
      <c r="B23" s="15">
        <f t="shared" si="0"/>
        <v>2427262.633627729</v>
      </c>
      <c r="C23" s="15">
        <f t="shared" si="5"/>
        <v>50</v>
      </c>
      <c r="D23" s="51">
        <f t="shared" si="1"/>
        <v>8009.9666909715061</v>
      </c>
      <c r="E23" s="15">
        <f t="shared" si="2"/>
        <v>5325.0333090284939</v>
      </c>
      <c r="F23" s="15">
        <f t="shared" si="3"/>
        <v>13385</v>
      </c>
      <c r="G23" s="15">
        <f t="shared" si="4"/>
        <v>2429947.5670096721</v>
      </c>
    </row>
    <row r="24" spans="1:7" ht="14.4">
      <c r="A24" s="52">
        <v>15</v>
      </c>
      <c r="B24" s="15">
        <f t="shared" si="0"/>
        <v>2421937.6003187005</v>
      </c>
      <c r="C24" s="15">
        <f t="shared" si="5"/>
        <v>50</v>
      </c>
      <c r="D24" s="51">
        <f t="shared" si="1"/>
        <v>7992.3940810517115</v>
      </c>
      <c r="E24" s="15">
        <f t="shared" si="2"/>
        <v>5342.6059189482885</v>
      </c>
      <c r="F24" s="15">
        <f t="shared" si="3"/>
        <v>13385</v>
      </c>
      <c r="G24" s="15">
        <f t="shared" si="4"/>
        <v>2424587.3884808044</v>
      </c>
    </row>
    <row r="25" spans="1:7" ht="19.5" customHeight="1">
      <c r="A25" s="52">
        <v>16</v>
      </c>
      <c r="B25" s="15">
        <f t="shared" si="0"/>
        <v>2416594.9943997525</v>
      </c>
      <c r="C25" s="15">
        <f t="shared" si="5"/>
        <v>50</v>
      </c>
      <c r="D25" s="51">
        <f t="shared" si="1"/>
        <v>7974.7634815191832</v>
      </c>
      <c r="E25" s="15">
        <f t="shared" si="2"/>
        <v>5360.2365184808168</v>
      </c>
      <c r="F25" s="15">
        <f t="shared" si="3"/>
        <v>13385</v>
      </c>
      <c r="G25" s="15">
        <f t="shared" si="4"/>
        <v>2419209.5213627908</v>
      </c>
    </row>
    <row r="26" spans="1:7" ht="14.4">
      <c r="A26" s="52">
        <v>17</v>
      </c>
      <c r="B26" s="15">
        <f t="shared" si="0"/>
        <v>2411234.7578812717</v>
      </c>
      <c r="C26" s="15">
        <f t="shared" si="5"/>
        <v>50</v>
      </c>
      <c r="D26" s="51">
        <f t="shared" si="1"/>
        <v>7957.0747010081968</v>
      </c>
      <c r="E26" s="15">
        <f t="shared" si="2"/>
        <v>5377.9252989918032</v>
      </c>
      <c r="F26" s="15">
        <f t="shared" si="3"/>
        <v>13385</v>
      </c>
      <c r="G26" s="15">
        <f t="shared" si="4"/>
        <v>2413813.9072832884</v>
      </c>
    </row>
    <row r="27" spans="1:7" ht="14.4">
      <c r="A27" s="52">
        <v>18</v>
      </c>
      <c r="B27" s="15">
        <f t="shared" si="0"/>
        <v>2405856.83258228</v>
      </c>
      <c r="C27" s="15">
        <f t="shared" si="5"/>
        <v>50</v>
      </c>
      <c r="D27" s="51">
        <f t="shared" si="1"/>
        <v>7939.3275475215241</v>
      </c>
      <c r="E27" s="15">
        <f t="shared" si="2"/>
        <v>5395.6724524784759</v>
      </c>
      <c r="F27" s="15">
        <f>$B$6</f>
        <v>13385</v>
      </c>
      <c r="G27" s="15">
        <f t="shared" si="4"/>
        <v>2408400.4876773227</v>
      </c>
    </row>
    <row r="28" spans="1:7" ht="14.4">
      <c r="A28" s="52">
        <v>19</v>
      </c>
      <c r="B28" s="15">
        <f t="shared" si="0"/>
        <v>2400461.1601298014</v>
      </c>
      <c r="C28" s="15">
        <f t="shared" si="5"/>
        <v>50</v>
      </c>
      <c r="D28" s="51">
        <f t="shared" si="1"/>
        <v>7921.5218284283446</v>
      </c>
      <c r="E28" s="15">
        <f t="shared" si="2"/>
        <v>5413.4781715716554</v>
      </c>
      <c r="F28" s="15">
        <f t="shared" si="3"/>
        <v>13385</v>
      </c>
      <c r="G28" s="15">
        <f t="shared" si="4"/>
        <v>2402969.2037866581</v>
      </c>
    </row>
    <row r="29" spans="1:7" ht="14.4">
      <c r="A29" s="52">
        <v>20</v>
      </c>
      <c r="B29" s="15">
        <f t="shared" si="0"/>
        <v>2395047.6819582297</v>
      </c>
      <c r="C29" s="15">
        <f t="shared" si="5"/>
        <v>50</v>
      </c>
      <c r="D29" s="51">
        <f t="shared" si="1"/>
        <v>7903.6573504621583</v>
      </c>
      <c r="E29" s="15">
        <f t="shared" si="2"/>
        <v>5431.3426495378417</v>
      </c>
      <c r="F29" s="15">
        <f t="shared" si="3"/>
        <v>13385</v>
      </c>
      <c r="G29" s="15">
        <f t="shared" si="4"/>
        <v>2397519.9966591536</v>
      </c>
    </row>
    <row r="30" spans="1:7" ht="14.4">
      <c r="A30" s="52">
        <v>21</v>
      </c>
      <c r="B30" s="15">
        <f t="shared" si="0"/>
        <v>2389616.3393086917</v>
      </c>
      <c r="C30" s="15">
        <f t="shared" si="5"/>
        <v>50</v>
      </c>
      <c r="D30" s="51">
        <f t="shared" si="1"/>
        <v>7885.733919718682</v>
      </c>
      <c r="E30" s="15">
        <f>F30-C30-D30</f>
        <v>5449.266080281318</v>
      </c>
      <c r="F30" s="15">
        <f t="shared" si="3"/>
        <v>13385</v>
      </c>
      <c r="G30" s="15">
        <f t="shared" si="4"/>
        <v>2392052.8071481292</v>
      </c>
    </row>
    <row r="31" spans="1:7" ht="14.4">
      <c r="A31" s="52">
        <v>22</v>
      </c>
      <c r="B31" s="15">
        <f t="shared" si="0"/>
        <v>2384167.0732284104</v>
      </c>
      <c r="C31" s="15">
        <f t="shared" si="5"/>
        <v>50</v>
      </c>
      <c r="D31" s="51">
        <f t="shared" si="1"/>
        <v>7867.751341653754</v>
      </c>
      <c r="E31" s="15">
        <f t="shared" si="2"/>
        <v>5467.248658346246</v>
      </c>
      <c r="F31" s="15">
        <f t="shared" si="3"/>
        <v>13385</v>
      </c>
      <c r="G31" s="15">
        <f t="shared" si="4"/>
        <v>2386567.5759117175</v>
      </c>
    </row>
    <row r="32" spans="1:7" ht="14.4">
      <c r="A32" s="52">
        <v>23</v>
      </c>
      <c r="B32" s="15">
        <f t="shared" si="0"/>
        <v>2378699.824570064</v>
      </c>
      <c r="C32" s="15">
        <f t="shared" si="5"/>
        <v>50</v>
      </c>
      <c r="D32" s="51">
        <f t="shared" si="1"/>
        <v>7849.7094210812111</v>
      </c>
      <c r="E32" s="15">
        <f t="shared" si="2"/>
        <v>5485.2905789187889</v>
      </c>
      <c r="F32" s="15">
        <f t="shared" si="3"/>
        <v>13385</v>
      </c>
      <c r="G32" s="15">
        <f t="shared" si="4"/>
        <v>2381064.243412226</v>
      </c>
    </row>
    <row r="33" spans="1:7" ht="14.4">
      <c r="A33" s="52">
        <v>24</v>
      </c>
      <c r="B33" s="15">
        <f t="shared" si="0"/>
        <v>2373214.533991145</v>
      </c>
      <c r="C33" s="15">
        <f t="shared" si="5"/>
        <v>50</v>
      </c>
      <c r="D33" s="51">
        <f t="shared" si="1"/>
        <v>7831.6079621707786</v>
      </c>
      <c r="E33" s="15">
        <f t="shared" si="6" ref="E33">F33-C33-D33</f>
        <v>5503.3920378292214</v>
      </c>
      <c r="F33" s="15">
        <f t="shared" si="3"/>
        <v>13385</v>
      </c>
      <c r="G33" s="15">
        <f t="shared" si="4"/>
        <v>2375542.7499154862</v>
      </c>
    </row>
    <row r="36" spans="1:1" ht="14.4">
      <c r="A36" t="s">
        <v>29</v>
      </c>
    </row>
    <row r="37" spans="1:6" ht="14.4">
      <c r="A37" s="43" t="s">
        <v>28</v>
      </c>
      <c r="B37" s="44">
        <f>SUM(B22:B35)</f>
        <v>28836663.584121786</v>
      </c>
      <c r="C37" s="44"/>
      <c r="D37" s="44">
        <f>SUM(D22:D35)</f>
        <v>95160.989827601908</v>
      </c>
      <c r="E37" s="44">
        <f>SUM(E22:E35)</f>
        <v>64859.010172398099</v>
      </c>
      <c r="F37" s="44">
        <f>IFERROR(F35,"")</f>
        <v>0</v>
      </c>
    </row>
  </sheetData>
  <mergeCells count="1">
    <mergeCell ref="A1:E1"/>
  </mergeCells>
  <pageMargins left="0.7" right="0.7" top="0.75" bottom="0.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4679C1-763B-452D-87F4-6D2F05C3EFD7}">
  <sheetPr>
    <tabColor rgb="FFCCCCFF"/>
  </sheetPr>
  <dimension ref="A1:H15"/>
  <sheetViews>
    <sheetView workbookViewId="0" topLeftCell="A1">
      <selection pane="topLeft" activeCell="A1" sqref="A1:D1"/>
    </sheetView>
  </sheetViews>
  <sheetFormatPr defaultColWidth="8.55428571428571" defaultRowHeight="14.4"/>
  <cols>
    <col min="1" max="1" width="18" customWidth="1"/>
    <col min="2" max="2" width="14" customWidth="1"/>
    <col min="3" max="3" width="23.7142857142857" bestFit="1" customWidth="1"/>
    <col min="4" max="4" width="36.8571428571429" bestFit="1" customWidth="1"/>
    <col min="5" max="5" width="2" customWidth="1"/>
    <col min="6" max="6" width="26" customWidth="1"/>
    <col min="7" max="7" width="22" customWidth="1"/>
    <col min="8" max="8" width="2" customWidth="1"/>
    <col min="9" max="9" width="30" customWidth="1"/>
  </cols>
  <sheetData>
    <row r="1" spans="1:8" ht="17.4">
      <c r="A1" s="92" t="s">
        <v>94</v>
      </c>
      <c r="B1" s="92"/>
      <c r="C1" s="92"/>
      <c r="D1" s="92"/>
      <c r="E1" s="25"/>
      <c r="F1" s="25"/>
      <c r="G1" s="25"/>
      <c r="H1" s="25"/>
    </row>
    <row r="2" spans="1:8" ht="14.4">
      <c r="A2" s="93" t="s">
        <v>95</v>
      </c>
      <c r="B2" s="93"/>
      <c r="C2" s="93"/>
      <c r="D2" s="93"/>
      <c r="E2" s="25"/>
      <c r="F2" s="25"/>
      <c r="G2" s="25"/>
      <c r="H2" s="25"/>
    </row>
    <row r="3" spans="1:8" ht="14.4">
      <c r="A3" s="25"/>
      <c r="B3" s="25"/>
      <c r="C3" s="25"/>
      <c r="D3" s="25"/>
      <c r="E3" s="25"/>
      <c r="F3" s="25"/>
      <c r="G3" s="25"/>
      <c r="H3" s="25"/>
    </row>
    <row r="4" spans="1:8" ht="14.4">
      <c r="A4" s="14" t="s">
        <v>96</v>
      </c>
      <c r="B4" s="14" t="s">
        <v>97</v>
      </c>
      <c r="C4" s="14" t="s">
        <v>111</v>
      </c>
      <c r="D4" s="14" t="s">
        <v>110</v>
      </c>
      <c r="E4" s="25"/>
      <c r="F4" s="94" t="s">
        <v>3</v>
      </c>
      <c r="G4" s="94"/>
      <c r="H4" s="25"/>
    </row>
    <row r="5" spans="1:8" ht="14.4">
      <c r="A5" s="26"/>
      <c r="B5" s="27"/>
      <c r="C5" s="28" t="str">
        <f t="shared" si="0" ref="C5:C14">IFERROR(IF(B5="","",A5*B5),"")</f>
        <v/>
      </c>
      <c r="D5" s="29" t="str">
        <f t="shared" si="1" ref="D5:D14">IFERROR(IF(OR(A5="",B5=""),"",(A5-$G$7)^2*B5),"")</f>
        <v/>
      </c>
      <c r="E5" s="25"/>
      <c r="F5" s="30" t="s">
        <v>4</v>
      </c>
      <c r="G5" s="31">
        <f>B15</f>
        <v>0</v>
      </c>
      <c r="H5" s="25"/>
    </row>
    <row r="6" spans="1:8" ht="14.4">
      <c r="A6" s="32"/>
      <c r="B6" s="33"/>
      <c r="C6" s="34" t="str">
        <f t="shared" si="0"/>
        <v/>
      </c>
      <c r="D6" s="35" t="str">
        <f t="shared" si="1"/>
        <v/>
      </c>
      <c r="E6" s="25"/>
      <c r="F6" s="36" t="s">
        <v>98</v>
      </c>
      <c r="G6" s="28">
        <f>C15</f>
        <v>0</v>
      </c>
      <c r="H6" s="25"/>
    </row>
    <row r="7" spans="1:8" ht="14.4">
      <c r="A7" s="26"/>
      <c r="B7" s="27"/>
      <c r="C7" s="28" t="str">
        <f t="shared" si="0"/>
        <v/>
      </c>
      <c r="D7" s="29" t="str">
        <f t="shared" si="1"/>
        <v/>
      </c>
      <c r="E7" s="25"/>
      <c r="F7" s="30" t="s">
        <v>109</v>
      </c>
      <c r="G7" s="37" t="str">
        <f>IFERROR(C15/B15,"")</f>
        <v/>
      </c>
      <c r="H7" s="25"/>
    </row>
    <row r="8" spans="1:7" ht="14.4">
      <c r="A8" s="32"/>
      <c r="B8" s="33"/>
      <c r="C8" s="34" t="str">
        <f t="shared" si="0"/>
        <v/>
      </c>
      <c r="D8" s="35" t="str">
        <f t="shared" si="1"/>
        <v/>
      </c>
      <c r="F8" s="36" t="s">
        <v>99</v>
      </c>
      <c r="G8" s="29">
        <f>IFERROR(D15,"")</f>
        <v>0</v>
      </c>
    </row>
    <row r="9" spans="1:7" ht="14.4">
      <c r="A9" s="26"/>
      <c r="B9" s="27"/>
      <c r="C9" s="28" t="str">
        <f t="shared" si="0"/>
        <v/>
      </c>
      <c r="D9" s="29" t="str">
        <f t="shared" si="1"/>
        <v/>
      </c>
      <c r="F9" s="30" t="s">
        <v>100</v>
      </c>
      <c r="G9" s="38">
        <f>IFERROR(D15/(B15-1),"")</f>
        <v>0</v>
      </c>
    </row>
    <row r="10" spans="1:7" ht="14.4">
      <c r="A10" s="32"/>
      <c r="B10" s="33"/>
      <c r="C10" s="34" t="str">
        <f t="shared" si="0"/>
        <v/>
      </c>
      <c r="D10" s="35" t="str">
        <f t="shared" si="1"/>
        <v/>
      </c>
      <c r="F10" s="36" t="s">
        <v>101</v>
      </c>
      <c r="G10" s="28">
        <f>IFERROR(SQRT(D15/(B15-1)),"")</f>
        <v>0</v>
      </c>
    </row>
    <row r="11" spans="1:4" ht="14.4">
      <c r="A11" s="26"/>
      <c r="B11" s="27"/>
      <c r="C11" s="28" t="str">
        <f t="shared" si="0"/>
        <v/>
      </c>
      <c r="D11" s="29" t="str">
        <f t="shared" si="1"/>
        <v/>
      </c>
    </row>
    <row r="12" spans="1:4" ht="14.4">
      <c r="A12" s="32"/>
      <c r="B12" s="33"/>
      <c r="C12" s="34" t="str">
        <f t="shared" si="0"/>
        <v/>
      </c>
      <c r="D12" s="35" t="str">
        <f t="shared" si="1"/>
        <v/>
      </c>
    </row>
    <row r="13" spans="1:4" ht="14.4">
      <c r="A13" s="26"/>
      <c r="B13" s="27"/>
      <c r="C13" s="28" t="str">
        <f t="shared" si="0"/>
        <v/>
      </c>
      <c r="D13" s="29" t="str">
        <f t="shared" si="1"/>
        <v/>
      </c>
    </row>
    <row r="14" spans="1:4" ht="14.4">
      <c r="A14" s="32"/>
      <c r="B14" s="33"/>
      <c r="C14" s="34" t="str">
        <f t="shared" si="0"/>
        <v/>
      </c>
      <c r="D14" s="35" t="str">
        <f t="shared" si="1"/>
        <v/>
      </c>
    </row>
    <row r="15" spans="1:4" ht="14.4">
      <c r="A15" s="14" t="s">
        <v>28</v>
      </c>
      <c r="B15" s="39">
        <f>SUM(B5:B14)</f>
        <v>0</v>
      </c>
      <c r="C15" s="40">
        <f>SUM(C5:C14)</f>
        <v>0</v>
      </c>
      <c r="D15" s="41">
        <f>IFERROR(SUM(D5:D14),"")</f>
        <v>0</v>
      </c>
    </row>
  </sheetData>
  <mergeCells count="3">
    <mergeCell ref="A1:D1"/>
    <mergeCell ref="A2:D2"/>
    <mergeCell ref="F4:G4"/>
  </mergeCells>
  <pageMargins left="0.7" right="0.7" top="0.75" bottom="0.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5732EA9-FBD3-42C5-8C00-C0DC032101B3}">
  <sheetPr>
    <tabColor rgb="FFFFFF99"/>
  </sheetPr>
  <dimension ref="B2:F25"/>
  <sheetViews>
    <sheetView workbookViewId="0" topLeftCell="A1"/>
  </sheetViews>
  <sheetFormatPr defaultColWidth="8.66428571428571" defaultRowHeight="14.4"/>
  <cols>
    <col min="1" max="1" width="3" customWidth="1"/>
    <col min="2" max="2" width="22" customWidth="1"/>
    <col min="3" max="3" width="18" customWidth="1"/>
    <col min="4" max="4" width="5" customWidth="1"/>
    <col min="5" max="5" width="22" customWidth="1"/>
    <col min="6" max="6" width="18" customWidth="1"/>
    <col min="7" max="7" width="3" customWidth="1"/>
  </cols>
  <sheetData>
    <row r="2" spans="2:6" ht="22.8">
      <c r="B2" s="102" t="s">
        <v>30</v>
      </c>
      <c r="C2" s="102"/>
      <c r="D2" s="102"/>
      <c r="E2" s="102"/>
      <c r="F2" s="102"/>
    </row>
    <row r="3" ht="9.75" customHeight="1"/>
    <row r="4" spans="2:6" ht="27.75" customHeight="1">
      <c r="B4" s="103" t="s">
        <v>31</v>
      </c>
      <c r="C4" s="103"/>
      <c r="D4" s="103"/>
      <c r="E4" s="103"/>
      <c r="F4" s="103"/>
    </row>
    <row r="5" ht="9.75" customHeight="1"/>
    <row r="6" spans="2:6" ht="21.75" customHeight="1">
      <c r="B6" s="99" t="s">
        <v>32</v>
      </c>
      <c r="C6" s="99"/>
      <c r="D6" s="99"/>
      <c r="E6" s="99"/>
      <c r="F6" s="99"/>
    </row>
    <row r="7" spans="2:6" ht="21.75" customHeight="1">
      <c r="B7" s="16" t="s">
        <v>33</v>
      </c>
      <c r="C7" s="16" t="s">
        <v>34</v>
      </c>
      <c r="D7" s="17"/>
      <c r="E7" s="16" t="s">
        <v>33</v>
      </c>
      <c r="F7" s="16" t="s">
        <v>34</v>
      </c>
    </row>
    <row r="8" spans="2:6" ht="15.6">
      <c r="B8" s="18" t="s">
        <v>35</v>
      </c>
      <c r="C8" s="19">
        <v>3</v>
      </c>
      <c r="E8" s="18" t="s">
        <v>36</v>
      </c>
      <c r="F8" s="19">
        <v>4</v>
      </c>
    </row>
    <row r="9" spans="2:6" ht="16.8">
      <c r="B9" s="100" t="s">
        <v>37</v>
      </c>
      <c r="C9" s="100"/>
      <c r="E9" s="101">
        <f>IF(AND(ISNUMBER(C8),ISNUMBER(F8),C8&gt;0,F8&gt;0),SQRT(C8^2+F8^2),"Fyll inn a og b")</f>
        <v>5</v>
      </c>
      <c r="F9" s="101"/>
    </row>
    <row r="10" spans="2:6" ht="21.75" customHeight="1">
      <c r="B10" s="95" t="s">
        <v>38</v>
      </c>
      <c r="C10" s="95"/>
      <c r="D10" s="95"/>
      <c r="E10" s="95"/>
      <c r="F10" s="95"/>
    </row>
    <row r="11" ht="21.75" customHeight="1"/>
    <row r="12" spans="2:6" ht="21.75" customHeight="1">
      <c r="B12" s="99" t="s">
        <v>39</v>
      </c>
      <c r="C12" s="99"/>
      <c r="D12" s="99"/>
      <c r="E12" s="99"/>
      <c r="F12" s="99"/>
    </row>
    <row r="13" spans="2:6" ht="9.75" customHeight="1">
      <c r="B13" s="16" t="s">
        <v>33</v>
      </c>
      <c r="C13" s="16" t="s">
        <v>34</v>
      </c>
      <c r="D13" s="17"/>
      <c r="E13" s="16" t="s">
        <v>33</v>
      </c>
      <c r="F13" s="16" t="s">
        <v>34</v>
      </c>
    </row>
    <row r="14" spans="2:6" ht="15.6">
      <c r="B14" s="18" t="s">
        <v>40</v>
      </c>
      <c r="C14" s="19">
        <v>5</v>
      </c>
      <c r="E14" s="18" t="s">
        <v>36</v>
      </c>
      <c r="F14" s="19">
        <v>4</v>
      </c>
    </row>
    <row r="15" spans="2:6" ht="16.8">
      <c r="B15" s="100" t="s">
        <v>41</v>
      </c>
      <c r="C15" s="100"/>
      <c r="E15" s="101">
        <f>IF(AND(ISNUMBER(C14),ISNUMBER(F14),C14&gt;0,F14&gt;0,C14&gt;F14),SQRT(C14^2-F14^2),IF(C14&lt;=F14,"c må være større enn b","Fyll inn c og b"))</f>
        <v>3</v>
      </c>
      <c r="F15" s="101"/>
    </row>
    <row r="16" spans="2:6" ht="21.75" customHeight="1">
      <c r="B16" s="95" t="s">
        <v>42</v>
      </c>
      <c r="C16" s="95"/>
      <c r="D16" s="95"/>
      <c r="E16" s="95"/>
      <c r="F16" s="95"/>
    </row>
    <row r="17" ht="21.75" customHeight="1"/>
    <row r="18" spans="2:6" ht="21.75" customHeight="1">
      <c r="B18" s="99" t="s">
        <v>43</v>
      </c>
      <c r="C18" s="99"/>
      <c r="D18" s="99"/>
      <c r="E18" s="99"/>
      <c r="F18" s="99"/>
    </row>
    <row r="19" spans="2:6" ht="21.75" customHeight="1">
      <c r="B19" s="16" t="s">
        <v>33</v>
      </c>
      <c r="C19" s="16" t="s">
        <v>34</v>
      </c>
      <c r="D19" s="17"/>
      <c r="E19" s="16" t="s">
        <v>33</v>
      </c>
      <c r="F19" s="16" t="s">
        <v>34</v>
      </c>
    </row>
    <row r="20" spans="2:6" ht="15.6">
      <c r="B20" s="18" t="s">
        <v>40</v>
      </c>
      <c r="C20" s="19">
        <v>5</v>
      </c>
      <c r="E20" s="18" t="s">
        <v>35</v>
      </c>
      <c r="F20" s="19">
        <v>3</v>
      </c>
    </row>
    <row r="21" spans="2:6" ht="16.8">
      <c r="B21" s="100" t="s">
        <v>44</v>
      </c>
      <c r="C21" s="100"/>
      <c r="E21" s="101">
        <f>IF(AND(ISNUMBER(C20),ISNUMBER(F20),C20&gt;0,F20&gt;0,C20&gt;F20),SQRT(C20^2-F20^2),IF(C20&lt;=F20,"c må være større enn a","Fyll inn c og a"))</f>
        <v>4</v>
      </c>
      <c r="F21" s="101"/>
    </row>
    <row r="22" spans="2:6" ht="21.75" customHeight="1">
      <c r="B22" s="95" t="s">
        <v>45</v>
      </c>
      <c r="C22" s="95"/>
      <c r="D22" s="95"/>
      <c r="E22" s="95"/>
      <c r="F22" s="95"/>
    </row>
    <row r="23" ht="21.75" customHeight="1"/>
    <row r="24" spans="2:6" ht="21.75" customHeight="1">
      <c r="B24" s="96" t="s">
        <v>46</v>
      </c>
      <c r="C24" s="96"/>
      <c r="D24" s="96"/>
      <c r="E24" s="96"/>
      <c r="F24" s="96"/>
    </row>
    <row r="25" spans="2:6" ht="21.75" customHeight="1">
      <c r="B25" s="97" t="s">
        <v>47</v>
      </c>
      <c r="C25" s="97"/>
      <c r="E25" s="98" t="s">
        <v>48</v>
      </c>
      <c r="F25" s="98"/>
    </row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</sheetData>
  <mergeCells count="17">
    <mergeCell ref="B10:F10"/>
    <mergeCell ref="B2:F2"/>
    <mergeCell ref="B4:F4"/>
    <mergeCell ref="B6:F6"/>
    <mergeCell ref="B9:C9"/>
    <mergeCell ref="E9:F9"/>
    <mergeCell ref="B22:F22"/>
    <mergeCell ref="B24:F24"/>
    <mergeCell ref="B25:C25"/>
    <mergeCell ref="E25:F25"/>
    <mergeCell ref="B12:F12"/>
    <mergeCell ref="B15:C15"/>
    <mergeCell ref="E15:F15"/>
    <mergeCell ref="B16:F16"/>
    <mergeCell ref="B18:F18"/>
    <mergeCell ref="B21:C21"/>
    <mergeCell ref="E21:F21"/>
  </mergeCells>
  <pageMargins left="0.7" right="0.7" top="0.75" bottom="0.75" header="0.3" footer="0.3"/>
  <pageSetup orientation="portrait" paperSize="9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A8EAB2B-7328-469A-84E1-663BD37D1438}">
  <sheetPr>
    <tabColor rgb="FFFFCCCC"/>
  </sheetPr>
  <dimension ref="A1:B29"/>
  <sheetViews>
    <sheetView workbookViewId="0" topLeftCell="A6">
      <selection pane="topLeft" activeCell="C18" sqref="C18"/>
    </sheetView>
  </sheetViews>
  <sheetFormatPr defaultRowHeight="14.4"/>
  <cols>
    <col min="1" max="1" width="41.7142857142857" customWidth="1"/>
    <col min="3" max="3" width="38.2857142857143" customWidth="1"/>
  </cols>
  <sheetData>
    <row r="1" spans="1:2" ht="16.8">
      <c r="A1" s="55" t="s">
        <v>112</v>
      </c>
      <c r="B1" s="55"/>
    </row>
    <row r="2" spans="1:2" ht="14.4">
      <c r="A2" s="56"/>
      <c r="B2" s="56"/>
    </row>
    <row r="3" spans="1:2" ht="14.4">
      <c r="A3" s="45" t="s">
        <v>113</v>
      </c>
      <c r="B3" s="50" t="s">
        <v>114</v>
      </c>
    </row>
    <row r="4" spans="1:2" ht="14.4">
      <c r="A4" s="47" t="s">
        <v>115</v>
      </c>
      <c r="B4" s="48">
        <v>1000</v>
      </c>
    </row>
    <row r="5" spans="1:2" ht="14.4">
      <c r="A5" s="47" t="s">
        <v>116</v>
      </c>
      <c r="B5" s="48">
        <v>25</v>
      </c>
    </row>
    <row r="6" spans="1:2" ht="14.4">
      <c r="A6" s="54" t="s">
        <v>117</v>
      </c>
      <c r="B6" s="54"/>
    </row>
    <row r="7" spans="1:2" ht="14.4">
      <c r="A7" s="47" t="s">
        <v>118</v>
      </c>
      <c r="B7" s="49">
        <f>B4*(1+B5/100)</f>
        <v>1250</v>
      </c>
    </row>
    <row r="8" spans="1:2" ht="14.4">
      <c r="A8" s="47" t="s">
        <v>119</v>
      </c>
      <c r="B8" s="49">
        <f>B7-B4</f>
        <v>250</v>
      </c>
    </row>
    <row r="11" spans="1:2" ht="16.8" customHeight="1">
      <c r="A11" s="55" t="s">
        <v>120</v>
      </c>
      <c r="B11" s="55"/>
    </row>
    <row r="12" spans="1:2" ht="14.4">
      <c r="A12" s="56"/>
      <c r="B12" s="56"/>
    </row>
    <row r="13" spans="1:2" ht="14.4">
      <c r="A13" s="45" t="s">
        <v>113</v>
      </c>
      <c r="B13" s="50" t="s">
        <v>114</v>
      </c>
    </row>
    <row r="14" spans="1:2" ht="14.4">
      <c r="A14" s="47" t="s">
        <v>121</v>
      </c>
      <c r="B14" s="48">
        <v>1250</v>
      </c>
    </row>
    <row r="15" spans="1:2" ht="14.4">
      <c r="A15" s="47" t="s">
        <v>116</v>
      </c>
      <c r="B15" s="48">
        <v>25</v>
      </c>
    </row>
    <row r="16" spans="1:2" ht="14.4">
      <c r="A16" s="54" t="s">
        <v>117</v>
      </c>
      <c r="B16" s="54"/>
    </row>
    <row r="17" spans="1:2" ht="14.4">
      <c r="A17" s="47" t="s">
        <v>122</v>
      </c>
      <c r="B17" s="49">
        <f>IF(1+B15/100=0,"Ugyldig: 0%",B14/(1+B15/100))</f>
        <v>1000</v>
      </c>
    </row>
    <row r="18" spans="1:2" ht="14.4">
      <c r="A18" s="47" t="s">
        <v>119</v>
      </c>
      <c r="B18" s="49">
        <f>IF(ISNUMBER(B17),B14-B17,"")</f>
        <v>250</v>
      </c>
    </row>
    <row r="21" spans="1:2" ht="16.8" customHeight="1">
      <c r="A21" s="55" t="s">
        <v>123</v>
      </c>
      <c r="B21" s="55"/>
    </row>
    <row r="22" spans="1:2" ht="14.4">
      <c r="A22" s="56"/>
      <c r="B22" s="56"/>
    </row>
    <row r="23" spans="1:2" ht="14.4">
      <c r="A23" s="45" t="s">
        <v>113</v>
      </c>
      <c r="B23" s="46" t="s">
        <v>114</v>
      </c>
    </row>
    <row r="24" spans="1:2" ht="14.4">
      <c r="A24" s="47" t="s">
        <v>115</v>
      </c>
      <c r="B24" s="48">
        <v>20</v>
      </c>
    </row>
    <row r="25" spans="1:2" ht="14.4">
      <c r="A25" s="47" t="s">
        <v>124</v>
      </c>
      <c r="B25" s="48">
        <v>50</v>
      </c>
    </row>
    <row r="26" spans="1:2" ht="14.4">
      <c r="A26" s="54" t="s">
        <v>117</v>
      </c>
      <c r="B26" s="54"/>
    </row>
    <row r="27" spans="1:2" ht="14.4">
      <c r="A27" s="47" t="s">
        <v>125</v>
      </c>
      <c r="B27" s="57">
        <f>IF(B24=0,"Ugyldig: startverdi er 0",(B25-B24)/B24*100)/100</f>
        <v>1.50</v>
      </c>
    </row>
    <row r="28" spans="1:2" ht="14.4">
      <c r="A28" s="47" t="s">
        <v>119</v>
      </c>
      <c r="B28" s="58">
        <f>B25-B24</f>
        <v>30</v>
      </c>
    </row>
    <row r="29" spans="1:2" ht="14.4">
      <c r="A29" s="47" t="s">
        <v>126</v>
      </c>
      <c r="B29" s="59" t="str">
        <f>IF(ISNUMBER(B27),TEXT(B27,"0.00")&amp;" %",B27)</f>
        <v>1.50 %</v>
      </c>
    </row>
  </sheetData>
  <pageMargins left="0.7" right="0.7" top="0.75" bottom="0.75" header="0.3" footer="0.3"/>
  <pageSetup orientation="portrait" paperSize="9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073829-AE7B-4AEE-9444-2C34F5A4C1EE}">
  <sheetPr>
    <tabColor rgb="FFFFCCFF"/>
  </sheetPr>
  <dimension ref="A1:D35"/>
  <sheetViews>
    <sheetView workbookViewId="0" topLeftCell="A11">
      <selection pane="topLeft" activeCell="H10" sqref="H10"/>
    </sheetView>
  </sheetViews>
  <sheetFormatPr defaultColWidth="8.66428571428571" defaultRowHeight="13.8"/>
  <cols>
    <col min="1" max="1" width="18" style="20" customWidth="1"/>
    <col min="2" max="2" width="15" style="20" customWidth="1"/>
    <col min="3" max="3" width="18" style="20" customWidth="1"/>
    <col min="4" max="4" width="15" style="20" customWidth="1"/>
    <col min="5" max="16384" width="8.71428571428571" style="20"/>
  </cols>
  <sheetData>
    <row r="1" spans="1:4" ht="24.75" customHeight="1">
      <c r="A1" s="105" t="s">
        <v>128</v>
      </c>
      <c r="B1" s="105"/>
      <c r="C1" s="105"/>
      <c r="D1" s="105"/>
    </row>
    <row r="3" spans="1:4" ht="19.5" customHeight="1">
      <c r="A3" s="104" t="s">
        <v>49</v>
      </c>
      <c r="B3" s="104"/>
      <c r="C3" s="104"/>
      <c r="D3" s="104"/>
    </row>
    <row r="4" spans="1:4" ht="13.8">
      <c r="A4" s="21" t="s">
        <v>50</v>
      </c>
      <c r="B4" s="22"/>
      <c r="C4" s="23">
        <f>B4/1000000</f>
        <v>0</v>
      </c>
      <c r="D4" s="24" t="s">
        <v>51</v>
      </c>
    </row>
    <row r="5" spans="1:4" ht="13.8">
      <c r="A5" s="21" t="s">
        <v>52</v>
      </c>
      <c r="B5" s="22"/>
      <c r="C5" s="23">
        <f>B5*1000000</f>
        <v>0</v>
      </c>
      <c r="D5" s="24" t="s">
        <v>53</v>
      </c>
    </row>
    <row r="6" spans="1:4" ht="13.8">
      <c r="A6" s="21" t="s">
        <v>54</v>
      </c>
      <c r="B6" s="22"/>
      <c r="C6" s="23">
        <f>B6/1000</f>
        <v>0</v>
      </c>
      <c r="D6" s="24" t="s">
        <v>55</v>
      </c>
    </row>
    <row r="7" spans="1:4" ht="13.8">
      <c r="A7" s="21" t="s">
        <v>56</v>
      </c>
      <c r="B7" s="22"/>
      <c r="C7" s="23">
        <f>B7*1000</f>
        <v>0</v>
      </c>
      <c r="D7" s="24" t="s">
        <v>55</v>
      </c>
    </row>
    <row r="8" spans="1:4" ht="13.8">
      <c r="A8" s="21" t="s">
        <v>57</v>
      </c>
      <c r="B8" s="22"/>
      <c r="C8" s="23">
        <f>B8/1000</f>
        <v>0</v>
      </c>
      <c r="D8" s="24" t="s">
        <v>58</v>
      </c>
    </row>
    <row r="9" spans="1:4" ht="13.8">
      <c r="A9" s="21" t="s">
        <v>59</v>
      </c>
      <c r="B9" s="22"/>
      <c r="C9" s="23">
        <f>B9/1000</f>
        <v>0</v>
      </c>
      <c r="D9" s="24" t="s">
        <v>60</v>
      </c>
    </row>
    <row r="11" spans="1:4" ht="19.5" customHeight="1">
      <c r="A11" s="104" t="s">
        <v>61</v>
      </c>
      <c r="B11" s="104"/>
      <c r="C11" s="104"/>
      <c r="D11" s="104"/>
    </row>
    <row r="12" spans="1:4" ht="13.8">
      <c r="A12" s="21" t="s">
        <v>62</v>
      </c>
      <c r="B12" s="22"/>
      <c r="C12" s="23">
        <f>B12/10</f>
        <v>0</v>
      </c>
      <c r="D12" s="24" t="s">
        <v>63</v>
      </c>
    </row>
    <row r="13" spans="1:4" ht="13.8">
      <c r="A13" s="21" t="s">
        <v>64</v>
      </c>
      <c r="B13" s="22"/>
      <c r="C13" s="23">
        <f>B13/100</f>
        <v>0</v>
      </c>
      <c r="D13" s="24" t="s">
        <v>65</v>
      </c>
    </row>
    <row r="14" spans="1:4" ht="13.8">
      <c r="A14" s="21" t="s">
        <v>66</v>
      </c>
      <c r="B14" s="22"/>
      <c r="C14" s="23">
        <f>B14/1000</f>
        <v>0</v>
      </c>
      <c r="D14" s="24" t="s">
        <v>58</v>
      </c>
    </row>
    <row r="15" spans="1:4" ht="13.8">
      <c r="A15" s="21" t="s">
        <v>67</v>
      </c>
      <c r="B15" s="22"/>
      <c r="C15" s="23">
        <f>B15/1000</f>
        <v>0</v>
      </c>
      <c r="D15" s="24" t="s">
        <v>58</v>
      </c>
    </row>
    <row r="16" spans="1:4" ht="13.8">
      <c r="A16" s="21" t="s">
        <v>68</v>
      </c>
      <c r="B16" s="22"/>
      <c r="C16" s="23">
        <f>B16*1000</f>
        <v>0</v>
      </c>
      <c r="D16" s="24" t="s">
        <v>69</v>
      </c>
    </row>
    <row r="17" spans="1:4" ht="13.8">
      <c r="A17" s="21" t="s">
        <v>70</v>
      </c>
      <c r="B17" s="22"/>
      <c r="C17" s="23">
        <f>B17*100</f>
        <v>0</v>
      </c>
      <c r="D17" s="24" t="s">
        <v>71</v>
      </c>
    </row>
    <row r="19" spans="1:4" ht="19.5" customHeight="1">
      <c r="A19" s="104" t="s">
        <v>72</v>
      </c>
      <c r="B19" s="104"/>
      <c r="C19" s="104"/>
      <c r="D19" s="104"/>
    </row>
    <row r="20" spans="1:4" ht="13.8">
      <c r="A20" s="21" t="s">
        <v>73</v>
      </c>
      <c r="B20" s="22"/>
      <c r="C20" s="23">
        <f>B20/100</f>
        <v>0</v>
      </c>
      <c r="D20" s="24" t="s">
        <v>65</v>
      </c>
    </row>
    <row r="21" spans="1:4" ht="13.8">
      <c r="A21" s="21" t="s">
        <v>74</v>
      </c>
      <c r="B21" s="22"/>
      <c r="C21" s="23">
        <f>B21/10000</f>
        <v>0</v>
      </c>
      <c r="D21" s="24" t="s">
        <v>75</v>
      </c>
    </row>
    <row r="22" spans="1:4" ht="13.8">
      <c r="A22" s="21" t="s">
        <v>76</v>
      </c>
      <c r="B22" s="22"/>
      <c r="C22" s="23">
        <f>B22/1000000</f>
        <v>0</v>
      </c>
      <c r="D22" s="24" t="s">
        <v>51</v>
      </c>
    </row>
    <row r="23" spans="1:4" ht="13.8">
      <c r="A23" s="21" t="s">
        <v>77</v>
      </c>
      <c r="B23" s="22"/>
      <c r="C23" s="23">
        <f>B23*10000</f>
        <v>0</v>
      </c>
      <c r="D23" s="24" t="s">
        <v>78</v>
      </c>
    </row>
    <row r="24" spans="1:4" ht="13.8">
      <c r="A24" s="21" t="s">
        <v>79</v>
      </c>
      <c r="B24" s="22"/>
      <c r="C24" s="23">
        <f>B24*1000000</f>
        <v>0</v>
      </c>
      <c r="D24" s="24" t="s">
        <v>53</v>
      </c>
    </row>
    <row r="25" spans="1:4" ht="13.8">
      <c r="A25" s="21" t="s">
        <v>80</v>
      </c>
      <c r="B25" s="22"/>
      <c r="C25" s="23">
        <f>B25*1000</f>
        <v>0</v>
      </c>
      <c r="D25" s="24" t="s">
        <v>81</v>
      </c>
    </row>
    <row r="27" ht="19.5" customHeight="1"/>
    <row r="28" spans="1:4" ht="15.6">
      <c r="A28" s="104" t="s">
        <v>82</v>
      </c>
      <c r="B28" s="104"/>
      <c r="C28" s="104"/>
      <c r="D28" s="104"/>
    </row>
    <row r="29" spans="1:4" ht="13.8">
      <c r="A29" s="21" t="s">
        <v>83</v>
      </c>
      <c r="B29" s="22"/>
      <c r="C29" s="23">
        <f>B29*3.6</f>
        <v>0</v>
      </c>
      <c r="D29" s="24" t="s">
        <v>84</v>
      </c>
    </row>
    <row r="30" spans="1:4" ht="13.8">
      <c r="A30" s="21" t="s">
        <v>85</v>
      </c>
      <c r="B30" s="22"/>
      <c r="C30" s="23">
        <f>B30/3.6</f>
        <v>0</v>
      </c>
      <c r="D30" s="24" t="s">
        <v>86</v>
      </c>
    </row>
    <row r="32" spans="1:4" ht="15.6">
      <c r="A32" s="104" t="s">
        <v>87</v>
      </c>
      <c r="B32" s="104"/>
      <c r="C32" s="104"/>
      <c r="D32" s="104"/>
    </row>
    <row r="33" spans="1:4" ht="13.8">
      <c r="A33" s="21" t="s">
        <v>88</v>
      </c>
      <c r="B33" s="22"/>
      <c r="C33" s="23">
        <f>B33*9/5+32</f>
        <v>32</v>
      </c>
      <c r="D33" s="24" t="s">
        <v>89</v>
      </c>
    </row>
    <row r="34" spans="1:4" ht="13.8">
      <c r="A34" s="21" t="s">
        <v>90</v>
      </c>
      <c r="B34" s="22"/>
      <c r="C34" s="23">
        <f>(B34-32)*5/9</f>
        <v>-17.777777777777779</v>
      </c>
      <c r="D34" s="24" t="s">
        <v>91</v>
      </c>
    </row>
    <row r="35" spans="1:4" ht="19.5" customHeight="1">
      <c r="A35" s="21" t="s">
        <v>92</v>
      </c>
      <c r="B35" s="22"/>
      <c r="C35" s="23">
        <f>B35+273.15</f>
        <v>273.14999999999998</v>
      </c>
      <c r="D35" s="24" t="s">
        <v>93</v>
      </c>
    </row>
    <row r="39" ht="19.5" customHeight="1"/>
    <row r="44" ht="18" customHeight="1"/>
  </sheetData>
  <mergeCells count="6">
    <mergeCell ref="A32:D32"/>
    <mergeCell ref="A1:D1"/>
    <mergeCell ref="A3:D3"/>
    <mergeCell ref="A11:D11"/>
    <mergeCell ref="A19:D19"/>
    <mergeCell ref="A28:D28"/>
  </mergeCells>
  <pageMargins left="0.7" right="0.7" top="0.75" bottom="0.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79984760284"/>
  </sheetPr>
  <dimension ref="A1:L27"/>
  <sheetViews>
    <sheetView workbookViewId="0" topLeftCell="A1">
      <pane ySplit="5" topLeftCell="A6" activePane="bottomLeft" state="frozen"/>
      <selection pane="topLeft" activeCell="A1" sqref="A1"/>
      <selection pane="bottomLeft" activeCell="J16" sqref="J16"/>
    </sheetView>
  </sheetViews>
  <sheetFormatPr defaultColWidth="8.66428571428571" defaultRowHeight="14.4"/>
  <cols>
    <col min="1" max="1" width="14" customWidth="1"/>
    <col min="2" max="2" width="16" customWidth="1"/>
    <col min="3" max="3" width="10" customWidth="1"/>
    <col min="4" max="4" width="12" customWidth="1"/>
    <col min="5" max="5" width="10" customWidth="1"/>
    <col min="6" max="7" width="18" customWidth="1"/>
    <col min="8" max="8" width="10" customWidth="1"/>
    <col min="9" max="9" width="16" customWidth="1"/>
    <col min="10" max="10" width="5" customWidth="1"/>
    <col min="11" max="11" width="26" customWidth="1"/>
    <col min="12" max="12" width="12" customWidth="1"/>
  </cols>
  <sheetData>
    <row r="1" spans="1:9" ht="30" customHeight="1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spans="1:9" ht="15" customHeight="1">
      <c r="A2" s="107" t="s">
        <v>1</v>
      </c>
      <c r="B2" s="107"/>
      <c r="C2" s="107"/>
      <c r="D2" s="107"/>
      <c r="E2" s="107"/>
      <c r="F2" s="107"/>
      <c r="G2" s="107"/>
      <c r="H2" s="107"/>
      <c r="I2" s="107"/>
    </row>
    <row r="3" spans="1:12" ht="21.75" customHeight="1">
      <c r="A3" s="1" t="s">
        <v>2</v>
      </c>
      <c r="B3" s="2"/>
      <c r="H3" s="3" t="b">
        <f>AND(COUNT(A8:A27)&gt;0,COUNT(A8:A27)=COUNT(C8:C27),B3&lt;&gt;"")</f>
        <v>0</v>
      </c>
      <c r="K3" s="108" t="s">
        <v>3</v>
      </c>
      <c r="L3" s="108"/>
    </row>
    <row r="4" spans="11:12" ht="15" customHeight="1">
      <c r="K4" s="4" t="s">
        <v>4</v>
      </c>
      <c r="L4" s="5" t="str">
        <f>IF(AND(COUNT(A8:A27)&gt;0,COUNT(A8:A27)=COUNT(C8:C27),B3&lt;&gt;""),SUM(C8:C27),"")</f>
        <v/>
      </c>
    </row>
    <row r="5" spans="1:12" ht="27.75" customHeight="1">
      <c r="A5" s="6" t="s">
        <v>5</v>
      </c>
      <c r="B5" s="6" t="s">
        <v>6</v>
      </c>
      <c r="C5" s="6" t="s">
        <v>7</v>
      </c>
      <c r="D5" s="6" t="s">
        <v>8</v>
      </c>
      <c r="E5" s="6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K5" s="4" t="s">
        <v>14</v>
      </c>
      <c r="L5" s="5" t="str">
        <f>IF(AND(COUNT(A8:A27)&gt;0,COUNT(A8:A27)=COUNT(C8:C27),B3&lt;&gt;""),(SUM(C8:C27)+1)/2,"")</f>
        <v/>
      </c>
    </row>
    <row r="6" spans="11:12" ht="15" customHeight="1">
      <c r="K6" s="4" t="s">
        <v>15</v>
      </c>
      <c r="L6" s="5" t="str">
        <f ca="1">IF(AND(COUNT(A8:A27)&gt;0,COUNT(A8:A27)=COUNT(C8:C27),B3&lt;&gt;""),OFFSET(A8,COUNT(G8:G27),0)+(L5-IF(COUNT(G8:G27)&gt;0,OFFSET(F8,COUNT(G8:G27)-1,0),0))/OFFSET(C8,COUNT(G8:G27),0)*OFFSET(H8,COUNT(G8:G27),0),"")</f>
        <v/>
      </c>
    </row>
    <row r="7" spans="11:12" ht="15" customHeight="1">
      <c r="K7" s="4" t="s">
        <v>16</v>
      </c>
      <c r="L7" s="5" t="str">
        <f>IF(AND(COUNT(A8:A27)&gt;0,COUNT(A8:A27)=COUNT(C8:C27),B3&lt;&gt;""),SUM(E8:E27)/SUM(C8:C27),"")</f>
        <v/>
      </c>
    </row>
    <row r="8" spans="1:12" ht="15" customHeight="1">
      <c r="A8" s="2"/>
      <c r="B8" s="7" t="str">
        <f t="shared" si="0" ref="B8:B27">IF(A8="","",IF(A9="",B$3,A9))</f>
        <v/>
      </c>
      <c r="C8" s="2"/>
      <c r="D8" s="7" t="str">
        <f t="shared" si="1" ref="D8:D27">IF(A8&lt;&gt;"",(A8+B8)/2,"")</f>
        <v/>
      </c>
      <c r="E8" s="7" t="str">
        <f t="shared" si="2" ref="E8:E27">IF(A8&lt;&gt;"",C8*D8,"")</f>
        <v/>
      </c>
      <c r="F8" s="7" t="str">
        <f>IF(C8&lt;&gt;"",C8,"")</f>
        <v/>
      </c>
      <c r="G8" s="7" t="str">
        <f>IF(AND(F8&lt;&gt;"",F8&lt;J8,H3),F8,"")</f>
        <v/>
      </c>
      <c r="H8" s="7" t="str">
        <f t="shared" si="3" ref="H8:H27">IF(A8&lt;&gt;"",(B8-A8),"")</f>
        <v/>
      </c>
      <c r="I8" s="7" t="str">
        <f t="shared" si="4" ref="I8:I27">IF(AND(A8&lt;&gt;"",H8&lt;&gt;"",H8&lt;&gt;0),C8/H8,"")</f>
        <v/>
      </c>
      <c r="J8" s="3">
        <f>IF(AND(COUNT(A8:A27)&gt;0,COUNT(A8:A27)=COUNT(C8:C27),B3&lt;&gt;""),(IF(AND(COUNT(A8:A27)&gt;0,COUNT(A8:A27)=COUNT(C8:C27),B3&lt;&gt;""),SUM(C8:C27),1)+1)/2,0)</f>
        <v>0</v>
      </c>
      <c r="K8" s="109" t="str">
        <f>IF(AND(COUNT(A8:A27)&gt;0,COUNT(A8:A27)=COUNT(C8:C27),B3&lt;&gt;""),"✅ Klar – se Histogram-fanen","⚠️ Fyll inn data i kolonne A og C")</f>
        <v>⚠️ Fyll inn data i kolonne A og C</v>
      </c>
      <c r="L8" s="109"/>
    </row>
    <row r="9" spans="1:9" ht="15" customHeight="1">
      <c r="A9" s="2"/>
      <c r="B9" s="7" t="str">
        <f t="shared" si="0"/>
        <v/>
      </c>
      <c r="C9" s="2"/>
      <c r="D9" s="7" t="str">
        <f t="shared" si="1"/>
        <v/>
      </c>
      <c r="E9" s="7" t="str">
        <f t="shared" si="2"/>
        <v/>
      </c>
      <c r="F9" s="7" t="str">
        <f t="shared" si="5" ref="F9:F27">IF(C9&lt;&gt;"",F8+C9,"")</f>
        <v/>
      </c>
      <c r="G9" s="7" t="str">
        <f>IF(AND(F9&lt;&gt;"",F9&lt;J8,H3),F9,"")</f>
        <v/>
      </c>
      <c r="H9" s="7" t="str">
        <f t="shared" si="3"/>
        <v/>
      </c>
      <c r="I9" s="7" t="str">
        <f t="shared" si="4"/>
        <v/>
      </c>
    </row>
    <row r="10" spans="1:9" ht="15" customHeight="1">
      <c r="A10" s="2"/>
      <c r="B10" s="7" t="str">
        <f>IF(A10="","",IF(A11="",B$3,A11))</f>
        <v/>
      </c>
      <c r="C10" s="2"/>
      <c r="D10" s="7" t="str">
        <f>IF(A10&lt;&gt;"",(A10+B10)/2,"")</f>
        <v/>
      </c>
      <c r="E10" s="7" t="str">
        <f t="shared" si="2"/>
        <v/>
      </c>
      <c r="F10" s="7" t="str">
        <f t="shared" si="5"/>
        <v/>
      </c>
      <c r="G10" s="7" t="str">
        <f>IF(AND(F10&lt;&gt;"",F10&lt;J8,H3),F10,"")</f>
        <v/>
      </c>
      <c r="H10" s="7" t="str">
        <f t="shared" si="3"/>
        <v/>
      </c>
      <c r="I10" s="7" t="str">
        <f t="shared" si="4"/>
        <v/>
      </c>
    </row>
    <row r="11" spans="1:9" ht="15" customHeight="1">
      <c r="A11" s="2"/>
      <c r="B11" s="7" t="str">
        <f t="shared" si="0"/>
        <v/>
      </c>
      <c r="C11" s="2"/>
      <c r="D11" s="7" t="str">
        <f t="shared" si="1"/>
        <v/>
      </c>
      <c r="E11" s="7" t="str">
        <f t="shared" si="2"/>
        <v/>
      </c>
      <c r="F11" s="7" t="str">
        <f t="shared" si="5"/>
        <v/>
      </c>
      <c r="G11" s="7" t="str">
        <f>IF(AND(F11&lt;&gt;"",F11&lt;J8,H3),F11,"")</f>
        <v/>
      </c>
      <c r="H11" s="7" t="str">
        <f t="shared" si="3"/>
        <v/>
      </c>
      <c r="I11" s="7" t="str">
        <f t="shared" si="4"/>
        <v/>
      </c>
    </row>
    <row r="12" spans="1:9" ht="15" customHeight="1">
      <c r="A12" s="2"/>
      <c r="B12" s="7" t="str">
        <f t="shared" si="0"/>
        <v/>
      </c>
      <c r="C12" s="2"/>
      <c r="D12" s="7" t="str">
        <f t="shared" si="1"/>
        <v/>
      </c>
      <c r="E12" s="7" t="str">
        <f t="shared" si="2"/>
        <v/>
      </c>
      <c r="F12" s="7" t="str">
        <f t="shared" si="5"/>
        <v/>
      </c>
      <c r="G12" s="7" t="str">
        <f>IF(AND(F12&lt;&gt;"",F12&lt;J8,H3),F12,"")</f>
        <v/>
      </c>
      <c r="H12" s="7" t="str">
        <f t="shared" si="3"/>
        <v/>
      </c>
      <c r="I12" s="7" t="str">
        <f t="shared" si="4"/>
        <v/>
      </c>
    </row>
    <row r="13" spans="1:9" ht="15" customHeight="1">
      <c r="A13" s="2"/>
      <c r="B13" s="7" t="str">
        <f t="shared" si="0"/>
        <v/>
      </c>
      <c r="C13" s="2"/>
      <c r="D13" s="7" t="str">
        <f t="shared" si="1"/>
        <v/>
      </c>
      <c r="E13" s="7" t="str">
        <f t="shared" si="2"/>
        <v/>
      </c>
      <c r="F13" s="7" t="str">
        <f t="shared" si="5"/>
        <v/>
      </c>
      <c r="G13" s="7" t="str">
        <f>IF(AND(F13&lt;&gt;"",F13&lt;J8,H3),F13,"")</f>
        <v/>
      </c>
      <c r="H13" s="7" t="str">
        <f t="shared" si="3"/>
        <v/>
      </c>
      <c r="I13" s="7" t="str">
        <f t="shared" si="4"/>
        <v/>
      </c>
    </row>
    <row r="14" spans="1:9" ht="15" customHeight="1">
      <c r="A14" s="2"/>
      <c r="B14" s="7" t="str">
        <f t="shared" si="0"/>
        <v/>
      </c>
      <c r="C14" s="2"/>
      <c r="D14" s="7" t="str">
        <f t="shared" si="1"/>
        <v/>
      </c>
      <c r="E14" s="7" t="str">
        <f t="shared" si="2"/>
        <v/>
      </c>
      <c r="F14" s="7" t="str">
        <f t="shared" si="5"/>
        <v/>
      </c>
      <c r="G14" s="7" t="str">
        <f>IF(AND(F14&lt;&gt;"",F14&lt;J8,H3),F14,"")</f>
        <v/>
      </c>
      <c r="H14" s="7" t="str">
        <f t="shared" si="3"/>
        <v/>
      </c>
      <c r="I14" s="7" t="str">
        <f t="shared" si="4"/>
        <v/>
      </c>
    </row>
    <row r="15" spans="1:9" ht="15" customHeight="1">
      <c r="A15" s="2"/>
      <c r="B15" s="7" t="str">
        <f t="shared" si="0"/>
        <v/>
      </c>
      <c r="C15" s="2"/>
      <c r="D15" s="7" t="str">
        <f t="shared" si="1"/>
        <v/>
      </c>
      <c r="E15" s="7" t="str">
        <f t="shared" si="2"/>
        <v/>
      </c>
      <c r="F15" s="7" t="str">
        <f t="shared" si="5"/>
        <v/>
      </c>
      <c r="G15" s="7" t="str">
        <f>IF(AND(F15&lt;&gt;"",F15&lt;J8,H3),F15,"")</f>
        <v/>
      </c>
      <c r="H15" s="7" t="str">
        <f t="shared" si="3"/>
        <v/>
      </c>
      <c r="I15" s="7" t="str">
        <f t="shared" si="4"/>
        <v/>
      </c>
    </row>
    <row r="16" spans="1:9" ht="15" customHeight="1">
      <c r="A16" s="2"/>
      <c r="B16" s="7" t="str">
        <f t="shared" si="0"/>
        <v/>
      </c>
      <c r="C16" s="2"/>
      <c r="D16" s="7" t="str">
        <f t="shared" si="1"/>
        <v/>
      </c>
      <c r="E16" s="7" t="str">
        <f t="shared" si="2"/>
        <v/>
      </c>
      <c r="F16" s="7" t="str">
        <f t="shared" si="5"/>
        <v/>
      </c>
      <c r="G16" s="7" t="str">
        <f>IF(AND(F16&lt;&gt;"",F16&lt;J8,H3),F16,"")</f>
        <v/>
      </c>
      <c r="H16" s="7" t="str">
        <f t="shared" si="3"/>
        <v/>
      </c>
      <c r="I16" s="7" t="str">
        <f t="shared" si="4"/>
        <v/>
      </c>
    </row>
    <row r="17" spans="1:9" ht="15" customHeight="1">
      <c r="A17" s="2"/>
      <c r="B17" s="7" t="str">
        <f t="shared" si="0"/>
        <v/>
      </c>
      <c r="C17" s="2"/>
      <c r="D17" s="7" t="str">
        <f t="shared" si="1"/>
        <v/>
      </c>
      <c r="E17" s="7" t="str">
        <f t="shared" si="2"/>
        <v/>
      </c>
      <c r="F17" s="7" t="str">
        <f t="shared" si="5"/>
        <v/>
      </c>
      <c r="G17" s="7" t="str">
        <f>IF(AND(F17&lt;&gt;"",F17&lt;J8,H3),F17,"")</f>
        <v/>
      </c>
      <c r="H17" s="7" t="str">
        <f t="shared" si="3"/>
        <v/>
      </c>
      <c r="I17" s="7" t="str">
        <f t="shared" si="4"/>
        <v/>
      </c>
    </row>
    <row r="18" spans="1:9" ht="15" customHeight="1">
      <c r="A18" s="2"/>
      <c r="B18" s="7" t="str">
        <f t="shared" si="0"/>
        <v/>
      </c>
      <c r="C18" s="2"/>
      <c r="D18" s="7" t="str">
        <f t="shared" si="1"/>
        <v/>
      </c>
      <c r="E18" s="7" t="str">
        <f t="shared" si="2"/>
        <v/>
      </c>
      <c r="F18" s="7" t="str">
        <f t="shared" si="5"/>
        <v/>
      </c>
      <c r="G18" s="7" t="str">
        <f>IF(AND(F18&lt;&gt;"",F18&lt;J8,H3),F18,"")</f>
        <v/>
      </c>
      <c r="H18" s="7" t="str">
        <f t="shared" si="3"/>
        <v/>
      </c>
      <c r="I18" s="7" t="str">
        <f t="shared" si="4"/>
        <v/>
      </c>
    </row>
    <row r="19" spans="1:9" ht="15" customHeight="1">
      <c r="A19" s="2"/>
      <c r="B19" s="7" t="str">
        <f t="shared" si="0"/>
        <v/>
      </c>
      <c r="C19" s="2"/>
      <c r="D19" s="7" t="str">
        <f t="shared" si="1"/>
        <v/>
      </c>
      <c r="E19" s="7" t="str">
        <f t="shared" si="2"/>
        <v/>
      </c>
      <c r="F19" s="7" t="str">
        <f t="shared" si="5"/>
        <v/>
      </c>
      <c r="G19" s="7" t="str">
        <f>IF(AND(F19&lt;&gt;"",F19&lt;J8,H3),F19,"")</f>
        <v/>
      </c>
      <c r="H19" s="7" t="str">
        <f t="shared" si="3"/>
        <v/>
      </c>
      <c r="I19" s="7" t="str">
        <f t="shared" si="4"/>
        <v/>
      </c>
    </row>
    <row r="20" spans="1:9" ht="15" customHeight="1">
      <c r="A20" s="2"/>
      <c r="B20" s="7" t="str">
        <f t="shared" si="0"/>
        <v/>
      </c>
      <c r="C20" s="2"/>
      <c r="D20" s="7" t="str">
        <f t="shared" si="1"/>
        <v/>
      </c>
      <c r="E20" s="7" t="str">
        <f t="shared" si="2"/>
        <v/>
      </c>
      <c r="F20" s="7" t="str">
        <f t="shared" si="5"/>
        <v/>
      </c>
      <c r="G20" s="7" t="str">
        <f>IF(AND(F20&lt;&gt;"",F20&lt;J8,H3),F20,"")</f>
        <v/>
      </c>
      <c r="H20" s="7" t="str">
        <f t="shared" si="3"/>
        <v/>
      </c>
      <c r="I20" s="7" t="str">
        <f t="shared" si="4"/>
        <v/>
      </c>
    </row>
    <row r="21" spans="1:9" ht="15" customHeight="1">
      <c r="A21" s="2"/>
      <c r="B21" s="7" t="str">
        <f t="shared" si="0"/>
        <v/>
      </c>
      <c r="C21" s="2"/>
      <c r="D21" s="7" t="str">
        <f t="shared" si="1"/>
        <v/>
      </c>
      <c r="E21" s="7" t="str">
        <f t="shared" si="2"/>
        <v/>
      </c>
      <c r="F21" s="7" t="str">
        <f t="shared" si="5"/>
        <v/>
      </c>
      <c r="G21" s="7" t="str">
        <f>IF(AND(F21&lt;&gt;"",F21&lt;J8,H3),F21,"")</f>
        <v/>
      </c>
      <c r="H21" s="7" t="str">
        <f t="shared" si="3"/>
        <v/>
      </c>
      <c r="I21" s="7" t="str">
        <f t="shared" si="4"/>
        <v/>
      </c>
    </row>
    <row r="22" spans="1:9" ht="15" customHeight="1">
      <c r="A22" s="2"/>
      <c r="B22" s="7" t="str">
        <f t="shared" si="0"/>
        <v/>
      </c>
      <c r="C22" s="2"/>
      <c r="D22" s="7" t="str">
        <f t="shared" si="1"/>
        <v/>
      </c>
      <c r="E22" s="7" t="str">
        <f t="shared" si="2"/>
        <v/>
      </c>
      <c r="F22" s="7" t="str">
        <f t="shared" si="5"/>
        <v/>
      </c>
      <c r="G22" s="7" t="str">
        <f>IF(AND(F22&lt;&gt;"",F22&lt;J8,H3),F22,"")</f>
        <v/>
      </c>
      <c r="H22" s="7" t="str">
        <f t="shared" si="3"/>
        <v/>
      </c>
      <c r="I22" s="7" t="str">
        <f t="shared" si="4"/>
        <v/>
      </c>
    </row>
    <row r="23" spans="1:9" ht="15" customHeight="1">
      <c r="A23" s="2"/>
      <c r="B23" s="7" t="str">
        <f t="shared" si="0"/>
        <v/>
      </c>
      <c r="C23" s="2"/>
      <c r="D23" s="7" t="str">
        <f t="shared" si="1"/>
        <v/>
      </c>
      <c r="E23" s="7" t="str">
        <f t="shared" si="2"/>
        <v/>
      </c>
      <c r="F23" s="7" t="str">
        <f t="shared" si="5"/>
        <v/>
      </c>
      <c r="G23" s="7" t="str">
        <f>IF(AND(F23&lt;&gt;"",F23&lt;J8,H3),F23,"")</f>
        <v/>
      </c>
      <c r="H23" s="7" t="str">
        <f t="shared" si="3"/>
        <v/>
      </c>
      <c r="I23" s="7" t="str">
        <f t="shared" si="4"/>
        <v/>
      </c>
    </row>
    <row r="24" spans="1:9" ht="15" customHeight="1">
      <c r="A24" s="2"/>
      <c r="B24" s="7" t="str">
        <f t="shared" si="0"/>
        <v/>
      </c>
      <c r="C24" s="2"/>
      <c r="D24" s="7" t="str">
        <f t="shared" si="1"/>
        <v/>
      </c>
      <c r="E24" s="7" t="str">
        <f t="shared" si="2"/>
        <v/>
      </c>
      <c r="F24" s="7" t="str">
        <f t="shared" si="5"/>
        <v/>
      </c>
      <c r="G24" s="7" t="str">
        <f>IF(AND(F24&lt;&gt;"",F24&lt;J8,H3),F24,"")</f>
        <v/>
      </c>
      <c r="H24" s="7" t="str">
        <f t="shared" si="3"/>
        <v/>
      </c>
      <c r="I24" s="7" t="str">
        <f t="shared" si="4"/>
        <v/>
      </c>
    </row>
    <row r="25" spans="1:9" ht="15" customHeight="1">
      <c r="A25" s="2"/>
      <c r="B25" s="7" t="str">
        <f t="shared" si="0"/>
        <v/>
      </c>
      <c r="C25" s="2"/>
      <c r="D25" s="7" t="str">
        <f t="shared" si="1"/>
        <v/>
      </c>
      <c r="E25" s="7" t="str">
        <f t="shared" si="2"/>
        <v/>
      </c>
      <c r="F25" s="7" t="str">
        <f t="shared" si="5"/>
        <v/>
      </c>
      <c r="G25" s="7" t="str">
        <f>IF(AND(F25&lt;&gt;"",F25&lt;J8,H3),F25,"")</f>
        <v/>
      </c>
      <c r="H25" s="7" t="str">
        <f t="shared" si="3"/>
        <v/>
      </c>
      <c r="I25" s="7" t="str">
        <f t="shared" si="4"/>
        <v/>
      </c>
    </row>
    <row r="26" spans="1:9" ht="15" customHeight="1">
      <c r="A26" s="2"/>
      <c r="B26" s="7" t="str">
        <f t="shared" si="0"/>
        <v/>
      </c>
      <c r="C26" s="2"/>
      <c r="D26" s="7" t="str">
        <f t="shared" si="1"/>
        <v/>
      </c>
      <c r="E26" s="7" t="str">
        <f t="shared" si="2"/>
        <v/>
      </c>
      <c r="F26" s="7" t="str">
        <f t="shared" si="5"/>
        <v/>
      </c>
      <c r="G26" s="7" t="str">
        <f>IF(AND(F26&lt;&gt;"",F26&lt;J8,H3),F26,"")</f>
        <v/>
      </c>
      <c r="H26" s="7" t="str">
        <f t="shared" si="3"/>
        <v/>
      </c>
      <c r="I26" s="7" t="str">
        <f t="shared" si="4"/>
        <v/>
      </c>
    </row>
    <row r="27" spans="1:9" ht="15" customHeight="1">
      <c r="A27" s="2"/>
      <c r="B27" s="7" t="str">
        <f t="shared" si="0"/>
        <v/>
      </c>
      <c r="C27" s="2"/>
      <c r="D27" s="7" t="str">
        <f t="shared" si="1"/>
        <v/>
      </c>
      <c r="E27" s="7" t="str">
        <f t="shared" si="2"/>
        <v/>
      </c>
      <c r="F27" s="7" t="str">
        <f t="shared" si="5"/>
        <v/>
      </c>
      <c r="G27" s="7" t="str">
        <f>IF(AND(F27&lt;&gt;"",F27&lt;J8,H3),F27,"")</f>
        <v/>
      </c>
      <c r="H27" s="7" t="str">
        <f t="shared" si="3"/>
        <v/>
      </c>
      <c r="I27" s="7" t="str">
        <f t="shared" si="4"/>
        <v/>
      </c>
    </row>
  </sheetData>
  <mergeCells count="4">
    <mergeCell ref="A1:I1"/>
    <mergeCell ref="A2:I2"/>
    <mergeCell ref="K3:L3"/>
    <mergeCell ref="K8:L8"/>
  </mergeCells>
  <pageMargins left="0.75" right="0.75" top="1" bottom="1" header="0.511811023622047" footer="0.511811023622047"/>
  <pageSetup horizontalDpi="300" verticalDpi="300" orientation="portrait" paperSize="9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79984760284"/>
  </sheetPr>
  <dimension ref="A1:B21"/>
  <sheetViews>
    <sheetView workbookViewId="0" topLeftCell="A1">
      <selection pane="topLeft" activeCell="A13" sqref="A13"/>
    </sheetView>
  </sheetViews>
  <sheetFormatPr defaultColWidth="8.66428571428571" defaultRowHeight="14.4"/>
  <cols>
    <col min="1" max="2" width="14" customWidth="1"/>
  </cols>
  <sheetData>
    <row r="1" spans="1:2" ht="15" customHeight="1">
      <c r="A1" s="8" t="s">
        <v>21</v>
      </c>
      <c r="B1" s="8" t="s">
        <v>13</v>
      </c>
    </row>
    <row r="2" spans="1:2" ht="15" customHeight="1">
      <c r="A2" t="str">
        <f>IF('Inndata til histogram'!A8&lt;&gt;"",'Inndata til histogram'!A8&amp;"–"&amp;'Inndata til histogram'!B8,"")</f>
        <v/>
      </c>
      <c r="B2">
        <f>IF('Inndata til histogram'!I8&lt;&gt;"",'Inndata til histogram'!I8,0)</f>
        <v>0</v>
      </c>
    </row>
    <row r="3" spans="1:2" ht="15" customHeight="1">
      <c r="A3" t="str">
        <f>IF('Inndata til histogram'!A9&lt;&gt;"",'Inndata til histogram'!A9&amp;"–"&amp;'Inndata til histogram'!B9,"")</f>
        <v/>
      </c>
      <c r="B3">
        <f>IF('Inndata til histogram'!I9&lt;&gt;"",'Inndata til histogram'!I9,0)</f>
        <v>0</v>
      </c>
    </row>
    <row r="4" spans="1:2" ht="15" customHeight="1">
      <c r="A4" t="str">
        <f>IF('Inndata til histogram'!A10&lt;&gt;"",'Inndata til histogram'!A10&amp;"–"&amp;'Inndata til histogram'!B10,"")</f>
        <v/>
      </c>
      <c r="B4">
        <f>IF('Inndata til histogram'!I10&lt;&gt;"",'Inndata til histogram'!I10,0)</f>
        <v>0</v>
      </c>
    </row>
    <row r="5" spans="1:2" ht="15" customHeight="1">
      <c r="A5" t="str">
        <f>IF('Inndata til histogram'!A11&lt;&gt;"",'Inndata til histogram'!A11&amp;"–"&amp;'Inndata til histogram'!B11,"")</f>
        <v/>
      </c>
      <c r="B5">
        <f>IF('Inndata til histogram'!I11&lt;&gt;"",'Inndata til histogram'!I11,0)</f>
        <v>0</v>
      </c>
    </row>
    <row r="6" spans="1:2" ht="15" customHeight="1">
      <c r="A6" t="str">
        <f>IF('Inndata til histogram'!A12&lt;&gt;"",'Inndata til histogram'!A12&amp;"–"&amp;'Inndata til histogram'!B12,"")</f>
        <v/>
      </c>
      <c r="B6">
        <f>IF('Inndata til histogram'!I12&lt;&gt;"",'Inndata til histogram'!I12,0)</f>
        <v>0</v>
      </c>
    </row>
    <row r="7" spans="1:2" ht="15" customHeight="1">
      <c r="A7" t="str">
        <f>IF('Inndata til histogram'!A13&lt;&gt;"",'Inndata til histogram'!A13&amp;"–"&amp;'Inndata til histogram'!B13,"")</f>
        <v/>
      </c>
      <c r="B7">
        <f>IF('Inndata til histogram'!I13&lt;&gt;"",'Inndata til histogram'!I13,0)</f>
        <v>0</v>
      </c>
    </row>
    <row r="8" spans="1:2" ht="15" customHeight="1">
      <c r="A8" t="str">
        <f>IF('Inndata til histogram'!A14&lt;&gt;"",'Inndata til histogram'!A14&amp;"–"&amp;'Inndata til histogram'!B14,"")</f>
        <v/>
      </c>
      <c r="B8">
        <f>IF('Inndata til histogram'!I14&lt;&gt;"",'Inndata til histogram'!I14,0)</f>
        <v>0</v>
      </c>
    </row>
    <row r="9" spans="1:2" ht="15" customHeight="1">
      <c r="A9" t="str">
        <f>IF('Inndata til histogram'!A15&lt;&gt;"",'Inndata til histogram'!A15&amp;"–"&amp;'Inndata til histogram'!B15,"")</f>
        <v/>
      </c>
      <c r="B9">
        <f>IF('Inndata til histogram'!I15&lt;&gt;"",'Inndata til histogram'!I15,0)</f>
        <v>0</v>
      </c>
    </row>
    <row r="10" spans="1:2" ht="15" customHeight="1">
      <c r="A10" t="str">
        <f>IF('Inndata til histogram'!A16&lt;&gt;"",'Inndata til histogram'!A16&amp;"–"&amp;'Inndata til histogram'!B16,"")</f>
        <v/>
      </c>
      <c r="B10">
        <f>IF('Inndata til histogram'!I16&lt;&gt;"",'Inndata til histogram'!I16,0)</f>
        <v>0</v>
      </c>
    </row>
    <row r="11" spans="1:2" ht="15" customHeight="1">
      <c r="A11" t="str">
        <f>IF('Inndata til histogram'!A17&lt;&gt;"",'Inndata til histogram'!A17&amp;"–"&amp;'Inndata til histogram'!B17,"")</f>
        <v/>
      </c>
      <c r="B11">
        <f>IF('Inndata til histogram'!I17&lt;&gt;"",'Inndata til histogram'!I17,0)</f>
        <v>0</v>
      </c>
    </row>
    <row r="12" spans="1:2" ht="15" customHeight="1">
      <c r="A12" t="str">
        <f>IF('Inndata til histogram'!A18&lt;&gt;"",'Inndata til histogram'!A18&amp;"–"&amp;'Inndata til histogram'!B18,"")</f>
        <v/>
      </c>
      <c r="B12">
        <f>IF('Inndata til histogram'!I18&lt;&gt;"",'Inndata til histogram'!I18,0)</f>
        <v>0</v>
      </c>
    </row>
    <row r="13" spans="1:2" ht="15" customHeight="1">
      <c r="A13" t="str">
        <f>IF('Inndata til histogram'!A19&lt;&gt;"",'Inndata til histogram'!A19&amp;"–"&amp;'Inndata til histogram'!B19,"")</f>
        <v/>
      </c>
      <c r="B13">
        <f>IF('Inndata til histogram'!I19&lt;&gt;"",'Inndata til histogram'!I19,0)</f>
        <v>0</v>
      </c>
    </row>
    <row r="14" spans="1:2" ht="15" customHeight="1">
      <c r="A14" t="str">
        <f>IF('Inndata til histogram'!A20&lt;&gt;"",'Inndata til histogram'!A20&amp;"–"&amp;'Inndata til histogram'!B20,"")</f>
        <v/>
      </c>
      <c r="B14">
        <f>IF('Inndata til histogram'!I20&lt;&gt;"",'Inndata til histogram'!I20,0)</f>
        <v>0</v>
      </c>
    </row>
    <row r="15" spans="1:2" ht="15" customHeight="1">
      <c r="A15" t="str">
        <f>IF('Inndata til histogram'!A21&lt;&gt;"",'Inndata til histogram'!A21&amp;"–"&amp;'Inndata til histogram'!B21,"")</f>
        <v/>
      </c>
      <c r="B15">
        <f>IF('Inndata til histogram'!I21&lt;&gt;"",'Inndata til histogram'!I21,0)</f>
        <v>0</v>
      </c>
    </row>
    <row r="16" spans="1:2" ht="15" customHeight="1">
      <c r="A16" t="str">
        <f>IF('Inndata til histogram'!A22&lt;&gt;"",'Inndata til histogram'!A22&amp;"–"&amp;'Inndata til histogram'!B22,"")</f>
        <v/>
      </c>
      <c r="B16">
        <f>IF('Inndata til histogram'!I22&lt;&gt;"",'Inndata til histogram'!I22,0)</f>
        <v>0</v>
      </c>
    </row>
    <row r="17" spans="1:2" ht="15" customHeight="1">
      <c r="A17" t="str">
        <f>IF('Inndata til histogram'!A23&lt;&gt;"",'Inndata til histogram'!A23&amp;"–"&amp;'Inndata til histogram'!B23,"")</f>
        <v/>
      </c>
      <c r="B17">
        <f>IF('Inndata til histogram'!I23&lt;&gt;"",'Inndata til histogram'!I23,0)</f>
        <v>0</v>
      </c>
    </row>
    <row r="18" spans="1:2" ht="15" customHeight="1">
      <c r="A18" t="str">
        <f>IF('Inndata til histogram'!A24&lt;&gt;"",'Inndata til histogram'!A24&amp;"–"&amp;'Inndata til histogram'!B24,"")</f>
        <v/>
      </c>
      <c r="B18">
        <f>IF('Inndata til histogram'!I24&lt;&gt;"",'Inndata til histogram'!I24,0)</f>
        <v>0</v>
      </c>
    </row>
    <row r="19" spans="1:2" ht="15" customHeight="1">
      <c r="A19" t="str">
        <f>IF('Inndata til histogram'!A25&lt;&gt;"",'Inndata til histogram'!A25&amp;"–"&amp;'Inndata til histogram'!B25,"")</f>
        <v/>
      </c>
      <c r="B19">
        <f>IF('Inndata til histogram'!I25&lt;&gt;"",'Inndata til histogram'!I25,0)</f>
        <v>0</v>
      </c>
    </row>
    <row r="20" spans="1:2" ht="15" customHeight="1">
      <c r="A20" t="str">
        <f>IF('Inndata til histogram'!A26&lt;&gt;"",'Inndata til histogram'!A26&amp;"–"&amp;'Inndata til histogram'!B26,"")</f>
        <v/>
      </c>
      <c r="B20">
        <f>IF('Inndata til histogram'!I26&lt;&gt;"",'Inndata til histogram'!I26,0)</f>
        <v>0</v>
      </c>
    </row>
    <row r="21" spans="1:2" ht="15" customHeight="1">
      <c r="A21" t="str">
        <f>IF('Inndata til histogram'!A27&lt;&gt;"",'Inndata til histogram'!A27&amp;"–"&amp;'Inndata til histogram'!B27,"")</f>
        <v/>
      </c>
      <c r="B21">
        <f>IF('Inndata til histogram'!I27&lt;&gt;"",'Inndata til histogram'!I27,0)</f>
        <v>0</v>
      </c>
    </row>
  </sheetData>
  <pageMargins left="0.75" right="0.75" top="1" bottom="1" header="0.511811023622047" footer="0.511811023622047"/>
  <pageSetup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Utregning</vt:lpstr>
      <vt:lpstr>Hovedside</vt:lpstr>
      <vt:lpstr>Nedbetaling av lån</vt:lpstr>
      <vt:lpstr>Frekvenstabell</vt:lpstr>
      <vt:lpstr>Pytagoras-kalkulator</vt:lpstr>
      <vt:lpstr>Prosentregning</vt:lpstr>
      <vt:lpstr>Omgjøring av enheter</vt:lpstr>
      <vt:lpstr>Inndata til histogram</vt:lpstr>
      <vt:lpstr>Histogram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